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4" documentId="13_ncr:1_{16BFC776-33B6-4812-8043-6DB19C2C9E50}" xr6:coauthVersionLast="47" xr6:coauthVersionMax="47" xr10:uidLastSave="{01C9C096-A261-4A80-8E0A-6FEC9833943C}"/>
  <bookViews>
    <workbookView xWindow="2310" yWindow="315" windowWidth="26205" windowHeight="15165" xr2:uid="{834BB0B5-0BBB-40C2-B716-E469237EEFE4}"/>
  </bookViews>
  <sheets>
    <sheet name="ZAVARIVAČ" sheetId="7" r:id="rId1"/>
    <sheet name="OO dio" sheetId="6" r:id="rId2"/>
  </sheets>
  <definedNames>
    <definedName name="_Toc157676429" localSheetId="0">ZAVARIVAČ!$B$34</definedName>
    <definedName name="_Toc177978864" localSheetId="0">ZAVARIVAČ!$B$33</definedName>
    <definedName name="_Toc177978870" localSheetId="0">ZAVARIVAČ!$B$35</definedName>
    <definedName name="_Toc177978871" localSheetId="0">ZAVARIVAČ!$B$36</definedName>
    <definedName name="_Toc177978872" localSheetId="0">ZAVARIVAČ!$B$37</definedName>
    <definedName name="_Toc177978873" localSheetId="0">ZAVARIVAČ!#REF!</definedName>
    <definedName name="_Toc177978874" localSheetId="0">ZAVARIVAČ!#REF!</definedName>
    <definedName name="_Toc177978875" localSheetId="0">ZAVARIVAČ!#REF!</definedName>
    <definedName name="_Toc177978877" localSheetId="0">ZAVARIVAČ!$B$33</definedName>
    <definedName name="_Toc177978878" localSheetId="0">ZAVARIVAČ!$B$34</definedName>
    <definedName name="_Toc177978887" localSheetId="0">ZAVARIVAČ!#REF!</definedName>
    <definedName name="_xlnm.Print_Area" localSheetId="0">ZAVARIVAČ!$A$1:$X$52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7" l="1"/>
  <c r="K39" i="7"/>
  <c r="L39" i="7"/>
  <c r="M39" i="7"/>
  <c r="N39" i="7"/>
  <c r="O39" i="7"/>
  <c r="P39" i="7"/>
  <c r="Q39" i="7"/>
  <c r="R39" i="7"/>
  <c r="J26" i="7"/>
  <c r="K26" i="7"/>
  <c r="L26" i="7"/>
  <c r="M26" i="7"/>
  <c r="N26" i="7"/>
  <c r="O26" i="7"/>
  <c r="P26" i="7"/>
  <c r="Q26" i="7"/>
  <c r="R26" i="7"/>
  <c r="T39" i="7" l="1"/>
  <c r="S39" i="7"/>
  <c r="T26" i="7"/>
  <c r="S26" i="7"/>
  <c r="D13" i="7" l="1"/>
  <c r="E13" i="7"/>
  <c r="F13" i="7"/>
  <c r="G13" i="7"/>
  <c r="H13" i="7"/>
  <c r="I13" i="7"/>
  <c r="O61" i="7"/>
  <c r="R47" i="7"/>
  <c r="Q47" i="7"/>
  <c r="P47" i="7"/>
  <c r="O47" i="7"/>
  <c r="N47" i="7"/>
  <c r="T47" i="7" s="1"/>
  <c r="M47" i="7"/>
  <c r="L47" i="7"/>
  <c r="K47" i="7"/>
  <c r="J47" i="7"/>
  <c r="R46" i="7"/>
  <c r="Q46" i="7"/>
  <c r="P46" i="7"/>
  <c r="O46" i="7"/>
  <c r="N46" i="7"/>
  <c r="M46" i="7"/>
  <c r="L46" i="7"/>
  <c r="K46" i="7"/>
  <c r="J46" i="7"/>
  <c r="R45" i="7"/>
  <c r="Q45" i="7"/>
  <c r="P45" i="7"/>
  <c r="O45" i="7"/>
  <c r="N45" i="7"/>
  <c r="M45" i="7"/>
  <c r="L45" i="7"/>
  <c r="K45" i="7"/>
  <c r="J45" i="7"/>
  <c r="R44" i="7"/>
  <c r="Q44" i="7"/>
  <c r="P44" i="7"/>
  <c r="O44" i="7"/>
  <c r="N44" i="7"/>
  <c r="M44" i="7"/>
  <c r="S44" i="7" s="1"/>
  <c r="L44" i="7"/>
  <c r="K44" i="7"/>
  <c r="J44" i="7"/>
  <c r="R43" i="7"/>
  <c r="Q43" i="7"/>
  <c r="P43" i="7"/>
  <c r="O43" i="7"/>
  <c r="N43" i="7"/>
  <c r="M43" i="7"/>
  <c r="L43" i="7"/>
  <c r="K43" i="7"/>
  <c r="J43" i="7"/>
  <c r="R42" i="7"/>
  <c r="Q42" i="7"/>
  <c r="P42" i="7"/>
  <c r="O42" i="7"/>
  <c r="N42" i="7"/>
  <c r="M42" i="7"/>
  <c r="L42" i="7"/>
  <c r="K42" i="7"/>
  <c r="J42" i="7"/>
  <c r="C40" i="7"/>
  <c r="L62" i="7" s="1"/>
  <c r="R38" i="7"/>
  <c r="Q38" i="7"/>
  <c r="P38" i="7"/>
  <c r="O38" i="7"/>
  <c r="N38" i="7"/>
  <c r="M38" i="7"/>
  <c r="L38" i="7"/>
  <c r="K38" i="7"/>
  <c r="J38" i="7"/>
  <c r="R37" i="7"/>
  <c r="Q37" i="7"/>
  <c r="P37" i="7"/>
  <c r="O37" i="7"/>
  <c r="N37" i="7"/>
  <c r="M37" i="7"/>
  <c r="S37" i="7" s="1"/>
  <c r="L37" i="7"/>
  <c r="K37" i="7"/>
  <c r="J37" i="7"/>
  <c r="R36" i="7"/>
  <c r="Q36" i="7"/>
  <c r="P36" i="7"/>
  <c r="O36" i="7"/>
  <c r="N36" i="7"/>
  <c r="M36" i="7"/>
  <c r="L36" i="7"/>
  <c r="K36" i="7"/>
  <c r="J36" i="7"/>
  <c r="R35" i="7"/>
  <c r="Q35" i="7"/>
  <c r="P35" i="7"/>
  <c r="O35" i="7"/>
  <c r="N35" i="7"/>
  <c r="M35" i="7"/>
  <c r="L35" i="7"/>
  <c r="K35" i="7"/>
  <c r="J35" i="7"/>
  <c r="R34" i="7"/>
  <c r="Q34" i="7"/>
  <c r="P34" i="7"/>
  <c r="O34" i="7"/>
  <c r="N34" i="7"/>
  <c r="M34" i="7"/>
  <c r="L34" i="7"/>
  <c r="K34" i="7"/>
  <c r="J34" i="7"/>
  <c r="R33" i="7"/>
  <c r="Q33" i="7"/>
  <c r="P33" i="7"/>
  <c r="O33" i="7"/>
  <c r="N33" i="7"/>
  <c r="T33" i="7" s="1"/>
  <c r="M33" i="7"/>
  <c r="S33" i="7" s="1"/>
  <c r="L33" i="7"/>
  <c r="K33" i="7"/>
  <c r="J33" i="7"/>
  <c r="R32" i="7"/>
  <c r="Q32" i="7"/>
  <c r="P32" i="7"/>
  <c r="O32" i="7"/>
  <c r="N32" i="7"/>
  <c r="M32" i="7"/>
  <c r="L32" i="7"/>
  <c r="K32" i="7"/>
  <c r="J32" i="7"/>
  <c r="R31" i="7"/>
  <c r="Q31" i="7"/>
  <c r="P31" i="7"/>
  <c r="O31" i="7"/>
  <c r="N31" i="7"/>
  <c r="M31" i="7"/>
  <c r="L31" i="7"/>
  <c r="K31" i="7"/>
  <c r="J31" i="7"/>
  <c r="R30" i="7"/>
  <c r="Q30" i="7"/>
  <c r="P30" i="7"/>
  <c r="O30" i="7"/>
  <c r="N30" i="7"/>
  <c r="M30" i="7"/>
  <c r="L30" i="7"/>
  <c r="K30" i="7"/>
  <c r="J30" i="7"/>
  <c r="R29" i="7"/>
  <c r="Q29" i="7"/>
  <c r="P29" i="7"/>
  <c r="O29" i="7"/>
  <c r="N29" i="7"/>
  <c r="M29" i="7"/>
  <c r="L29" i="7"/>
  <c r="K29" i="7"/>
  <c r="J29" i="7"/>
  <c r="R28" i="7"/>
  <c r="Q28" i="7"/>
  <c r="P28" i="7"/>
  <c r="O28" i="7"/>
  <c r="N28" i="7"/>
  <c r="M28" i="7"/>
  <c r="L28" i="7"/>
  <c r="K28" i="7"/>
  <c r="J28" i="7"/>
  <c r="C27" i="7"/>
  <c r="J62" i="7" s="1"/>
  <c r="R25" i="7"/>
  <c r="Q25" i="7"/>
  <c r="P25" i="7"/>
  <c r="O25" i="7"/>
  <c r="N25" i="7"/>
  <c r="M25" i="7"/>
  <c r="L25" i="7"/>
  <c r="K25" i="7"/>
  <c r="J25" i="7"/>
  <c r="R24" i="7"/>
  <c r="Q24" i="7"/>
  <c r="P24" i="7"/>
  <c r="O24" i="7"/>
  <c r="N24" i="7"/>
  <c r="M24" i="7"/>
  <c r="L24" i="7"/>
  <c r="K24" i="7"/>
  <c r="J24" i="7"/>
  <c r="R23" i="7"/>
  <c r="Q23" i="7"/>
  <c r="P23" i="7"/>
  <c r="O23" i="7"/>
  <c r="N23" i="7"/>
  <c r="M23" i="7"/>
  <c r="L23" i="7"/>
  <c r="K23" i="7"/>
  <c r="J23" i="7"/>
  <c r="R22" i="7"/>
  <c r="Q22" i="7"/>
  <c r="P22" i="7"/>
  <c r="O22" i="7"/>
  <c r="N22" i="7"/>
  <c r="M22" i="7"/>
  <c r="L22" i="7"/>
  <c r="K22" i="7"/>
  <c r="J22" i="7"/>
  <c r="R21" i="7"/>
  <c r="Q21" i="7"/>
  <c r="P21" i="7"/>
  <c r="O21" i="7"/>
  <c r="N21" i="7"/>
  <c r="M21" i="7"/>
  <c r="L21" i="7"/>
  <c r="K21" i="7"/>
  <c r="J21" i="7"/>
  <c r="R20" i="7"/>
  <c r="Q20" i="7"/>
  <c r="P20" i="7"/>
  <c r="O20" i="7"/>
  <c r="N20" i="7"/>
  <c r="M20" i="7"/>
  <c r="L20" i="7"/>
  <c r="K20" i="7"/>
  <c r="J20" i="7"/>
  <c r="R19" i="7"/>
  <c r="Q19" i="7"/>
  <c r="P19" i="7"/>
  <c r="O19" i="7"/>
  <c r="N19" i="7"/>
  <c r="M19" i="7"/>
  <c r="L19" i="7"/>
  <c r="K19" i="7"/>
  <c r="J19" i="7"/>
  <c r="R18" i="7"/>
  <c r="Q18" i="7"/>
  <c r="P18" i="7"/>
  <c r="O18" i="7"/>
  <c r="N18" i="7"/>
  <c r="M18" i="7"/>
  <c r="L18" i="7"/>
  <c r="K18" i="7"/>
  <c r="J18" i="7"/>
  <c r="R17" i="7"/>
  <c r="Q17" i="7"/>
  <c r="P17" i="7"/>
  <c r="O17" i="7"/>
  <c r="N17" i="7"/>
  <c r="M17" i="7"/>
  <c r="L17" i="7"/>
  <c r="K17" i="7"/>
  <c r="J17" i="7"/>
  <c r="R16" i="7"/>
  <c r="Q16" i="7"/>
  <c r="P16" i="7"/>
  <c r="O16" i="7"/>
  <c r="N16" i="7"/>
  <c r="M16" i="7"/>
  <c r="L16" i="7"/>
  <c r="K16" i="7"/>
  <c r="J16" i="7"/>
  <c r="R15" i="7"/>
  <c r="Q15" i="7"/>
  <c r="P15" i="7"/>
  <c r="O15" i="7"/>
  <c r="N15" i="7"/>
  <c r="M15" i="7"/>
  <c r="L15" i="7"/>
  <c r="K15" i="7"/>
  <c r="J15" i="7"/>
  <c r="R14" i="7"/>
  <c r="Q14" i="7"/>
  <c r="P14" i="7"/>
  <c r="O14" i="7"/>
  <c r="N14" i="7"/>
  <c r="M14" i="7"/>
  <c r="L14" i="7"/>
  <c r="K14" i="7"/>
  <c r="J14" i="7"/>
  <c r="C13" i="7"/>
  <c r="R12" i="7"/>
  <c r="Q12" i="7"/>
  <c r="P12" i="7"/>
  <c r="O12" i="7"/>
  <c r="N12" i="7"/>
  <c r="T12" i="7" s="1"/>
  <c r="M12" i="7"/>
  <c r="S12" i="7" s="1"/>
  <c r="L12" i="7"/>
  <c r="K12" i="7"/>
  <c r="J12" i="7"/>
  <c r="R11" i="7"/>
  <c r="Q11" i="7"/>
  <c r="P11" i="7"/>
  <c r="O11" i="7"/>
  <c r="N11" i="7"/>
  <c r="M11" i="7"/>
  <c r="L11" i="7"/>
  <c r="K11" i="7"/>
  <c r="J11" i="7"/>
  <c r="R10" i="7"/>
  <c r="Q10" i="7"/>
  <c r="P10" i="7"/>
  <c r="O10" i="7"/>
  <c r="N10" i="7"/>
  <c r="M10" i="7"/>
  <c r="L10" i="7"/>
  <c r="K10" i="7"/>
  <c r="J10" i="7"/>
  <c r="R9" i="7"/>
  <c r="Q9" i="7"/>
  <c r="P9" i="7"/>
  <c r="O9" i="7"/>
  <c r="N9" i="7"/>
  <c r="M9" i="7"/>
  <c r="L9" i="7"/>
  <c r="K9" i="7"/>
  <c r="J9" i="7"/>
  <c r="R8" i="7"/>
  <c r="Q8" i="7"/>
  <c r="P8" i="7"/>
  <c r="O8" i="7"/>
  <c r="N8" i="7"/>
  <c r="T8" i="7" s="1"/>
  <c r="M8" i="7"/>
  <c r="L8" i="7"/>
  <c r="K8" i="7"/>
  <c r="J8" i="7"/>
  <c r="R7" i="7"/>
  <c r="Q7" i="7"/>
  <c r="P7" i="7"/>
  <c r="O7" i="7"/>
  <c r="N7" i="7"/>
  <c r="M7" i="7"/>
  <c r="L7" i="7"/>
  <c r="K7" i="7"/>
  <c r="J7" i="7"/>
  <c r="R6" i="7"/>
  <c r="Q6" i="7"/>
  <c r="P6" i="7"/>
  <c r="O6" i="7"/>
  <c r="N6" i="7"/>
  <c r="M6" i="7"/>
  <c r="L6" i="7"/>
  <c r="K6" i="7"/>
  <c r="J6" i="7"/>
  <c r="R5" i="7"/>
  <c r="Q5" i="7"/>
  <c r="P5" i="7"/>
  <c r="O5" i="7"/>
  <c r="N5" i="7"/>
  <c r="M5" i="7"/>
  <c r="L5" i="7"/>
  <c r="K5" i="7"/>
  <c r="J5" i="7"/>
  <c r="R4" i="7"/>
  <c r="Q4" i="7"/>
  <c r="P4" i="7"/>
  <c r="O4" i="7"/>
  <c r="N4" i="7"/>
  <c r="M4" i="7"/>
  <c r="L4" i="7"/>
  <c r="K4" i="7"/>
  <c r="J4" i="7"/>
  <c r="R3" i="7"/>
  <c r="Q3" i="7"/>
  <c r="P3" i="7"/>
  <c r="O3" i="7"/>
  <c r="N3" i="7"/>
  <c r="M3" i="7"/>
  <c r="L3" i="7"/>
  <c r="K3" i="7"/>
  <c r="J3" i="7"/>
  <c r="R2" i="7"/>
  <c r="Q2" i="7"/>
  <c r="P2" i="7"/>
  <c r="O2" i="7"/>
  <c r="N2" i="7"/>
  <c r="M2" i="7"/>
  <c r="L2" i="7"/>
  <c r="K2" i="7"/>
  <c r="J2" i="7"/>
  <c r="S36" i="7" l="1"/>
  <c r="T18" i="7"/>
  <c r="S4" i="7"/>
  <c r="S29" i="7"/>
  <c r="T4" i="7"/>
  <c r="S25" i="7"/>
  <c r="T29" i="7"/>
  <c r="S14" i="7"/>
  <c r="T21" i="7"/>
  <c r="S32" i="7"/>
  <c r="T25" i="7"/>
  <c r="S23" i="7"/>
  <c r="S10" i="7"/>
  <c r="T2" i="7"/>
  <c r="O13" i="7"/>
  <c r="T30" i="7"/>
  <c r="T23" i="7"/>
  <c r="S3" i="7"/>
  <c r="S7" i="7"/>
  <c r="S9" i="7"/>
  <c r="T3" i="7"/>
  <c r="T7" i="7"/>
  <c r="S11" i="7"/>
  <c r="S46" i="7"/>
  <c r="S2" i="7"/>
  <c r="T11" i="7"/>
  <c r="T46" i="7"/>
  <c r="T9" i="7"/>
  <c r="T24" i="7"/>
  <c r="S31" i="7"/>
  <c r="S47" i="7"/>
  <c r="T43" i="7"/>
  <c r="S45" i="7"/>
  <c r="T45" i="7"/>
  <c r="S22" i="7"/>
  <c r="S21" i="7"/>
  <c r="T44" i="7"/>
  <c r="S6" i="7"/>
  <c r="S16" i="7"/>
  <c r="S20" i="7"/>
  <c r="T6" i="7"/>
  <c r="T16" i="7"/>
  <c r="S43" i="7"/>
  <c r="T42" i="7"/>
  <c r="T15" i="7"/>
  <c r="S42" i="7"/>
  <c r="S35" i="7"/>
  <c r="S34" i="7"/>
  <c r="S38" i="7"/>
  <c r="T34" i="7"/>
  <c r="T36" i="7"/>
  <c r="T35" i="7"/>
  <c r="T31" i="7"/>
  <c r="T22" i="7"/>
  <c r="S15" i="7"/>
  <c r="R27" i="7"/>
  <c r="O27" i="7"/>
  <c r="Q40" i="7"/>
  <c r="L66" i="7"/>
  <c r="L63" i="7"/>
  <c r="M62" i="7" s="1"/>
  <c r="T37" i="7"/>
  <c r="M40" i="7"/>
  <c r="N40" i="7"/>
  <c r="C49" i="7"/>
  <c r="C52" i="7" s="1"/>
  <c r="J40" i="7"/>
  <c r="L64" i="7" s="1"/>
  <c r="M64" i="7" s="1"/>
  <c r="T32" i="7"/>
  <c r="T38" i="7"/>
  <c r="K40" i="7"/>
  <c r="S30" i="7"/>
  <c r="R40" i="7"/>
  <c r="S19" i="7"/>
  <c r="T14" i="7"/>
  <c r="S24" i="7"/>
  <c r="P27" i="7"/>
  <c r="J27" i="7"/>
  <c r="J64" i="7" s="1"/>
  <c r="K64" i="7" s="1"/>
  <c r="S18" i="7"/>
  <c r="Q27" i="7"/>
  <c r="K27" i="7"/>
  <c r="S17" i="7"/>
  <c r="T20" i="7"/>
  <c r="T19" i="7"/>
  <c r="T17" i="7"/>
  <c r="P13" i="7"/>
  <c r="Q13" i="7"/>
  <c r="J13" i="7"/>
  <c r="H64" i="7" s="1"/>
  <c r="S5" i="7"/>
  <c r="T10" i="7"/>
  <c r="H62" i="7"/>
  <c r="H63" i="7" s="1"/>
  <c r="S8" i="7"/>
  <c r="R13" i="7"/>
  <c r="K13" i="7"/>
  <c r="T5" i="7"/>
  <c r="J66" i="7"/>
  <c r="J63" i="7"/>
  <c r="K62" i="7" s="1"/>
  <c r="M27" i="7"/>
  <c r="O40" i="7"/>
  <c r="N27" i="7"/>
  <c r="P40" i="7"/>
  <c r="M13" i="7"/>
  <c r="N13" i="7"/>
  <c r="S28" i="7"/>
  <c r="T28" i="7"/>
  <c r="O63" i="7" l="1"/>
  <c r="T13" i="7"/>
  <c r="W13" i="7" s="1"/>
  <c r="S13" i="7"/>
  <c r="V13" i="7" s="1"/>
  <c r="I64" i="7"/>
  <c r="O62" i="7"/>
  <c r="H66" i="7"/>
  <c r="S40" i="7"/>
  <c r="V40" i="7" s="1"/>
  <c r="T27" i="7"/>
  <c r="W27" i="7" s="1"/>
  <c r="S27" i="7"/>
  <c r="V27" i="7" s="1"/>
  <c r="K52" i="7"/>
  <c r="J52" i="7"/>
  <c r="T40" i="7"/>
  <c r="W40" i="7" s="1"/>
  <c r="I62" i="7"/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</calcChain>
</file>

<file path=xl/sharedStrings.xml><?xml version="1.0" encoding="utf-8"?>
<sst xmlns="http://schemas.openxmlformats.org/spreadsheetml/2006/main" count="128" uniqueCount="91">
  <si>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</si>
  <si>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</si>
  <si>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</si>
  <si>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</si>
  <si>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</si>
  <si>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</si>
  <si>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</si>
  <si>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</si>
  <si>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</si>
  <si>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</si>
  <si>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</si>
  <si>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</si>
  <si>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</si>
  <si>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</si>
  <si>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</si>
  <si>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</si>
  <si>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</si>
  <si>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</si>
  <si>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</si>
  <si>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</si>
  <si>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</si>
  <si>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</si>
  <si>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</si>
  <si>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</si>
  <si>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</si>
  <si>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</si>
  <si>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</si>
  <si>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</si>
  <si>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</si>
  <si>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</si>
  <si>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</si>
  <si>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</si>
  <si>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</si>
  <si>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</si>
  <si>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</si>
  <si>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</si>
  <si>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</si>
  <si>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</si>
  <si>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</si>
  <si>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</si>
  <si>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</si>
  <si>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</si>
  <si>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OSNOVE PRIMIJENJENE MATEMATIKE</t>
  </si>
  <si>
    <t>ZAŠTITA NA RADU, ZAŠTITA OD POŽARA I ZAŠTITA OKOLIŠA</t>
  </si>
  <si>
    <t>POSTUPCI ZAVARIVANJA TALJENJEM</t>
  </si>
  <si>
    <t>ZAVARLJIVOST UGLJIČNIH I NISKOLEGIRANIH ČELIKA</t>
  </si>
  <si>
    <t xml:space="preserve">KUTNI ZAVARENI SPOJEVI  </t>
  </si>
  <si>
    <t xml:space="preserve">PRIPREMA KUTNIH SPOJEVA ZA ZAVARIVANJE </t>
  </si>
  <si>
    <t xml:space="preserve">TEHNIČKO TEHNOLOŠKA DOKUMENTACIJA U ZAVARIVANJU </t>
  </si>
  <si>
    <t>PRIPREMA RADNOG MJESTA I OPERATIVNI RAD</t>
  </si>
  <si>
    <t xml:space="preserve">ZAVARIVANJE ČELIKA KUTNIM SPOJEM REL (111) POSTUPKOM </t>
  </si>
  <si>
    <t xml:space="preserve">ZAVARIVANJE ČELIKA KUTNIM SPOJEM MAG (135) POSTUPKOM </t>
  </si>
  <si>
    <t xml:space="preserve">ZAVARIVANJE ČELIKA KUTNIM SPOJEM TIG (141) POSTUPKOM </t>
  </si>
  <si>
    <t>ZAVARLJIVOST NEHRĐAJUĆIH ČELIKA</t>
  </si>
  <si>
    <t xml:space="preserve">ZAVARLJIVOST CR-MO ČELIKA, ŽELJEZNIH LJEVOVA I SLIČNIH MATERIJALA </t>
  </si>
  <si>
    <t xml:space="preserve">OPREMA ZA ZAVARIVANJE </t>
  </si>
  <si>
    <t xml:space="preserve">DODATNI I POTROŠNI MATERIJAL ZA ZAVARIVANJE </t>
  </si>
  <si>
    <t>ZAVARENE KONSTRUKCIJE: IZRADA I  SLJEDIVOST</t>
  </si>
  <si>
    <t xml:space="preserve">ZDRAVLJE I SIGURNOST PRI ZAVARIVANJU </t>
  </si>
  <si>
    <t xml:space="preserve">SUČELJENI ZAVARENI SPOJEVI </t>
  </si>
  <si>
    <t xml:space="preserve">PRIPREMA SUČELJENIH SPOJEVA ZA ZAVARIVANJE </t>
  </si>
  <si>
    <t>PRIPREMA RADNOG MJESTA I OPERATIVNI RAD S NEHRĐAJUĆIM ČELICIMA</t>
  </si>
  <si>
    <t xml:space="preserve">ZAVARIVANJE ČELIKA SUČELJENIM SPOJEM REL (111) POSTUPKOM </t>
  </si>
  <si>
    <t xml:space="preserve">ZAVARIVANJE ČELIKA SUČELJENIM SPOJEM MAG (135) POSTUPKOM </t>
  </si>
  <si>
    <t xml:space="preserve">ZAVARIVANJE ČELIKA SUČELJENIM SPOJEM TIG (141) POSTUPKOM </t>
  </si>
  <si>
    <t>OSTALI POSTUPCI ZAVARIVANJA</t>
  </si>
  <si>
    <t xml:space="preserve">ZAVARLJIVOST OBOJENIH METALA I NJIHOVIH LEGURA </t>
  </si>
  <si>
    <t xml:space="preserve">REPARATURNO ZAVARIVANJE </t>
  </si>
  <si>
    <t xml:space="preserve">UVOD U MEHANIZIRANO, AUTOMATSKO I ROBOTSKO ZAVARIVANJE </t>
  </si>
  <si>
    <t xml:space="preserve">ZAOSTALA NAPREZANJA I DEFORMACIJE PRI ZAVARIVANJU </t>
  </si>
  <si>
    <t xml:space="preserve">OSIGURANJE KVALITETE U ZAVARIVANJU </t>
  </si>
  <si>
    <t xml:space="preserve">PRIPREMA CIJEVI ZA ZAVARIVANJE </t>
  </si>
  <si>
    <t xml:space="preserve">PRIPREMA RADNOG MJESTA I OPERATIVNI RAD S OBOJENIM METALIMA </t>
  </si>
  <si>
    <t>ZAVARIVANJE ČELIČNIH CIJEVI REL (111) POSTUPKOM</t>
  </si>
  <si>
    <t>ZAVARIVANJE ČELIČNIH CIJEVI MAG (135) POSTUPKOM</t>
  </si>
  <si>
    <t>ZAVARIVANJE ČELIČNIH CIJEVI TIG (141) POSTUPKOM</t>
  </si>
  <si>
    <t>IZBORNI MODUL/MODULI U 2. RAZREDU UKUPNO</t>
  </si>
  <si>
    <t>IZBORNI MODUL/MODULI U 3. RAZREDU UKUPNO</t>
  </si>
  <si>
    <t>NKSO</t>
  </si>
  <si>
    <t>%</t>
  </si>
  <si>
    <t>OO</t>
  </si>
  <si>
    <t>STR</t>
  </si>
  <si>
    <t>UTR</t>
  </si>
  <si>
    <t>UTR MIN CSVET</t>
  </si>
  <si>
    <t>ZAVARIVANJE OBOJENIH METALA I LEGURA KUTNIM SPOJEM MIG (141) POSTUPKOM</t>
  </si>
  <si>
    <t xml:space="preserve">ZAVARIVANJE OBOJENIH METALA I LEGURA SUČELJENIM SPOJEM TIG (141) POSTUPKOM </t>
  </si>
  <si>
    <t>ZAVARIVANJE ČELIKA SUČELJENIM SPOJEM PLINSKIM ZAVARIVANJEM (311)</t>
  </si>
  <si>
    <t>ZAVARIVANJE OBOJENIH METALA I LEGURA SUČELJENIM SPOJEM MIG (131) POSTUPKOM</t>
  </si>
  <si>
    <t>ZAVARIVANJE CIJEVI OD OBOJENIH METALA I LEGURA TIG (141) POSTUPKOM</t>
  </si>
  <si>
    <t>ZAVARIVANJE ČELIČNIH CIJEVI PLINSKIM ZAVARIVANJEM (311)</t>
  </si>
  <si>
    <t>IZBORNI STRUKOVNI DIO/RAZRED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</si>
</sst>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/>
    <xf numFmtId="0" fontId="3" fillId="6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vertical="center" wrapText="1"/>
    </xf>
    <xf numFmtId="2" fontId="2" fillId="6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1" fontId="2" fillId="6" borderId="1" xfId="1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vertical="center"/>
    </xf>
    <xf numFmtId="2" fontId="5" fillId="6" borderId="0" xfId="1" applyNumberFormat="1" applyFont="1" applyFill="1" applyAlignment="1">
      <alignment horizontal="center" vertical="center"/>
    </xf>
    <xf numFmtId="2" fontId="5" fillId="6" borderId="0" xfId="1" applyNumberFormat="1" applyFont="1" applyFill="1" applyAlignment="1">
      <alignment vertical="center"/>
    </xf>
    <xf numFmtId="0" fontId="2" fillId="6" borderId="0" xfId="1" applyFont="1" applyFill="1" applyAlignment="1">
      <alignment vertical="center"/>
    </xf>
    <xf numFmtId="0" fontId="3" fillId="6" borderId="1" xfId="1" applyFont="1" applyFill="1" applyBorder="1" applyAlignment="1">
      <alignment horizontal="center" vertical="center"/>
    </xf>
    <xf numFmtId="2" fontId="2" fillId="6" borderId="1" xfId="2" applyNumberFormat="1" applyFont="1" applyFill="1" applyBorder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5" fillId="6" borderId="0" xfId="1" applyFont="1" applyFill="1" applyAlignment="1">
      <alignment vertical="center"/>
    </xf>
    <xf numFmtId="2" fontId="2" fillId="5" borderId="1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6" borderId="3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3" fillId="0" borderId="1" xfId="1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/>
    </xf>
    <xf numFmtId="2" fontId="3" fillId="5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0" xfId="1" applyFont="1" applyAlignment="1">
      <alignment vertical="center"/>
    </xf>
    <xf numFmtId="2" fontId="15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2" fontId="6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6" fillId="0" borderId="0" xfId="0" applyFont="1"/>
    <xf numFmtId="2" fontId="16" fillId="0" borderId="0" xfId="0" applyNumberFormat="1" applyFont="1"/>
    <xf numFmtId="2" fontId="2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3">
    <cellStyle name="Normal 4" xfId="1" xr:uid="{35113D26-1564-4917-B005-162DF9B2F6DF}"/>
    <cellStyle name="Normalno" xfId="0" builtinId="0"/>
    <cellStyle name="Percent 3" xfId="2" xr:uid="{ACF16B20-0FD3-4D20-A424-9B617CE3B5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</xdr:colOff>
      <xdr:row>53</xdr:row>
      <xdr:rowOff>219075</xdr:rowOff>
    </xdr:from>
    <xdr:to>
      <xdr:col>28</xdr:col>
      <xdr:colOff>448578</xdr:colOff>
      <xdr:row>82</xdr:row>
      <xdr:rowOff>57817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4ECCF9-9394-4110-B9AD-CF183ABE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12306300"/>
          <a:ext cx="6468378" cy="478221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20</xdr:col>
      <xdr:colOff>25995</xdr:colOff>
      <xdr:row>91</xdr:row>
      <xdr:rowOff>124046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AFF7E-4E23-49DE-8704-48F80CE1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0" y="17306925"/>
          <a:ext cx="8811855" cy="158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3B67-9110-4C5B-B28A-8584E1DBCD3D}">
  <dimension ref="A1:X66"/>
  <sheetViews>
    <sheetView tabSelected="1" zoomScaleNormal="100" zoomScaleSheetLayoutView="115" workbookViewId="0">
      <pane ySplit="1" topLeftCell="A13" activePane="bottomLeft" state="frozen"/>
      <selection pane="bottomLeft" activeCell="B50" activeCellId="2" sqref="A48:XFD48 A49:XFD49 A50:XFD50"/>
    </sheetView>
  </sheetViews>
  <sheetFormatPr defaultColWidth="9.28515625" defaultRowHeight="12.75" x14ac:dyDescent="0.25"/>
  <cols>
    <col min="1" max="1" width="11.7109375" style="78" customWidth="1"/>
    <col min="2" max="2" width="40.42578125" style="77" customWidth="1"/>
    <col min="3" max="3" width="6.42578125" style="78" customWidth="1"/>
    <col min="4" max="6" width="6.42578125" style="78" bestFit="1" customWidth="1"/>
    <col min="7" max="7" width="8" style="78" customWidth="1"/>
    <col min="8" max="8" width="6.42578125" style="78" bestFit="1" customWidth="1"/>
    <col min="9" max="9" width="12" style="78" bestFit="1" customWidth="1"/>
    <col min="10" max="11" width="7.140625" style="78" customWidth="1"/>
    <col min="12" max="12" width="9" style="78" customWidth="1"/>
    <col min="13" max="13" width="7.85546875" style="78" customWidth="1"/>
    <col min="14" max="14" width="7.7109375" style="78" customWidth="1"/>
    <col min="15" max="15" width="7.28515625" style="78" customWidth="1"/>
    <col min="16" max="16" width="7.5703125" style="78" customWidth="1"/>
    <col min="17" max="17" width="6.42578125" style="78" customWidth="1"/>
    <col min="18" max="18" width="7.42578125" style="78" customWidth="1"/>
    <col min="19" max="19" width="8.85546875" style="78" customWidth="1"/>
    <col min="20" max="20" width="9.28515625" style="78" customWidth="1"/>
    <col min="21" max="21" width="7.42578125" style="45" customWidth="1"/>
    <col min="22" max="16384" width="9.28515625" style="45"/>
  </cols>
  <sheetData>
    <row r="1" spans="1:24" s="40" customFormat="1" ht="51" x14ac:dyDescent="0.25">
      <c r="A1" s="34" t="s">
        <v>20</v>
      </c>
      <c r="B1" s="34" t="s">
        <v>2</v>
      </c>
      <c r="C1" s="35" t="s">
        <v>0</v>
      </c>
      <c r="D1" s="101" t="s">
        <v>21</v>
      </c>
      <c r="E1" s="101"/>
      <c r="F1" s="102" t="s">
        <v>22</v>
      </c>
      <c r="G1" s="103"/>
      <c r="H1" s="101" t="s">
        <v>23</v>
      </c>
      <c r="I1" s="104"/>
      <c r="J1" s="38" t="s">
        <v>33</v>
      </c>
      <c r="K1" s="38" t="s">
        <v>34</v>
      </c>
      <c r="L1" s="34" t="s">
        <v>1</v>
      </c>
      <c r="M1" s="96" t="s">
        <v>24</v>
      </c>
      <c r="N1" s="96"/>
      <c r="O1" s="96" t="s">
        <v>25</v>
      </c>
      <c r="P1" s="97"/>
      <c r="Q1" s="96" t="s">
        <v>26</v>
      </c>
      <c r="R1" s="97"/>
      <c r="S1" s="34" t="s">
        <v>27</v>
      </c>
      <c r="T1" s="34" t="s">
        <v>28</v>
      </c>
      <c r="U1" s="39" t="s">
        <v>29</v>
      </c>
      <c r="V1" s="34" t="s">
        <v>35</v>
      </c>
      <c r="W1" s="34" t="s">
        <v>36</v>
      </c>
      <c r="X1" s="39" t="s">
        <v>30</v>
      </c>
    </row>
    <row r="2" spans="1:24" ht="12.95" customHeight="1" x14ac:dyDescent="0.25">
      <c r="A2" s="34">
        <v>1</v>
      </c>
      <c r="B2" s="5" t="s">
        <v>42</v>
      </c>
      <c r="C2" s="1">
        <v>4</v>
      </c>
      <c r="D2" s="3">
        <v>50</v>
      </c>
      <c r="E2" s="3">
        <v>70</v>
      </c>
      <c r="F2" s="2">
        <v>10</v>
      </c>
      <c r="G2" s="2">
        <v>20</v>
      </c>
      <c r="H2" s="3">
        <v>20</v>
      </c>
      <c r="I2" s="3">
        <v>30</v>
      </c>
      <c r="J2" s="41">
        <f>C2*F2/100</f>
        <v>0.4</v>
      </c>
      <c r="K2" s="41">
        <f>C2*G2/100</f>
        <v>0.8</v>
      </c>
      <c r="L2" s="42">
        <f>C2*25</f>
        <v>100</v>
      </c>
      <c r="M2" s="43">
        <f>C2*25*D2/100</f>
        <v>50</v>
      </c>
      <c r="N2" s="43">
        <f>C2*25*E2/100</f>
        <v>70</v>
      </c>
      <c r="O2" s="43">
        <f>C2*25*F2/100</f>
        <v>10</v>
      </c>
      <c r="P2" s="43">
        <f>C2*25*G2/100</f>
        <v>20</v>
      </c>
      <c r="Q2" s="43">
        <f>C2*25*H2/100</f>
        <v>20</v>
      </c>
      <c r="R2" s="43">
        <f>C2*25*I2/100</f>
        <v>30</v>
      </c>
      <c r="S2" s="43">
        <f>M2+O2</f>
        <v>60</v>
      </c>
      <c r="T2" s="43">
        <f>N2+P2</f>
        <v>90</v>
      </c>
      <c r="U2" s="44"/>
      <c r="V2" s="44"/>
      <c r="W2" s="44"/>
      <c r="X2" s="44"/>
    </row>
    <row r="3" spans="1:24" ht="12.95" customHeight="1" x14ac:dyDescent="0.25">
      <c r="A3" s="34">
        <v>1</v>
      </c>
      <c r="B3" s="5" t="s">
        <v>43</v>
      </c>
      <c r="C3" s="1">
        <v>1</v>
      </c>
      <c r="D3" s="3">
        <v>50</v>
      </c>
      <c r="E3" s="3">
        <v>70</v>
      </c>
      <c r="F3" s="2">
        <v>20</v>
      </c>
      <c r="G3" s="2">
        <v>40</v>
      </c>
      <c r="H3" s="3">
        <v>10</v>
      </c>
      <c r="I3" s="3">
        <v>15</v>
      </c>
      <c r="J3" s="41">
        <f t="shared" ref="J3:J12" si="0">C3*F3/100</f>
        <v>0.2</v>
      </c>
      <c r="K3" s="41">
        <f t="shared" ref="K3:K12" si="1">C3*G3/100</f>
        <v>0.4</v>
      </c>
      <c r="L3" s="42">
        <f t="shared" ref="L3:L12" si="2">C3*25</f>
        <v>25</v>
      </c>
      <c r="M3" s="43">
        <f t="shared" ref="M3:M12" si="3">C3*25*D3/100</f>
        <v>12.5</v>
      </c>
      <c r="N3" s="43">
        <f t="shared" ref="N3:N39" si="4">C3*25*E3/100</f>
        <v>17.5</v>
      </c>
      <c r="O3" s="43">
        <f t="shared" ref="O3:O39" si="5">C3*25*F3/100</f>
        <v>5</v>
      </c>
      <c r="P3" s="43">
        <f t="shared" ref="P3:P39" si="6">C3*25*G3/100</f>
        <v>10</v>
      </c>
      <c r="Q3" s="43">
        <f t="shared" ref="Q3:Q26" si="7">C3*25*H3/100</f>
        <v>2.5</v>
      </c>
      <c r="R3" s="43">
        <f t="shared" ref="R3:R39" si="8">C3*25*I3/100</f>
        <v>3.75</v>
      </c>
      <c r="S3" s="43">
        <f t="shared" ref="S3:T14" si="9">M3+O3</f>
        <v>17.5</v>
      </c>
      <c r="T3" s="43">
        <f t="shared" si="9"/>
        <v>27.5</v>
      </c>
      <c r="U3" s="44"/>
      <c r="V3" s="44"/>
      <c r="W3" s="44"/>
      <c r="X3" s="44"/>
    </row>
    <row r="4" spans="1:24" ht="12.95" customHeight="1" x14ac:dyDescent="0.25">
      <c r="A4" s="34">
        <v>1</v>
      </c>
      <c r="B4" s="5" t="s">
        <v>44</v>
      </c>
      <c r="C4" s="1">
        <v>2</v>
      </c>
      <c r="D4" s="3">
        <v>20</v>
      </c>
      <c r="E4" s="3">
        <v>40</v>
      </c>
      <c r="F4" s="2">
        <v>50</v>
      </c>
      <c r="G4" s="33">
        <v>60</v>
      </c>
      <c r="H4" s="3">
        <v>10</v>
      </c>
      <c r="I4" s="3">
        <v>20</v>
      </c>
      <c r="J4" s="41">
        <f t="shared" si="0"/>
        <v>1</v>
      </c>
      <c r="K4" s="41">
        <f t="shared" si="1"/>
        <v>1.2</v>
      </c>
      <c r="L4" s="42">
        <f t="shared" si="2"/>
        <v>50</v>
      </c>
      <c r="M4" s="43">
        <f t="shared" si="3"/>
        <v>10</v>
      </c>
      <c r="N4" s="43">
        <f t="shared" si="4"/>
        <v>20</v>
      </c>
      <c r="O4" s="43">
        <f t="shared" si="5"/>
        <v>25</v>
      </c>
      <c r="P4" s="43">
        <f t="shared" si="6"/>
        <v>30</v>
      </c>
      <c r="Q4" s="43">
        <f t="shared" si="7"/>
        <v>5</v>
      </c>
      <c r="R4" s="43">
        <f t="shared" si="8"/>
        <v>10</v>
      </c>
      <c r="S4" s="43">
        <f t="shared" si="9"/>
        <v>35</v>
      </c>
      <c r="T4" s="43">
        <f t="shared" si="9"/>
        <v>50</v>
      </c>
      <c r="U4" s="44"/>
      <c r="V4" s="44"/>
      <c r="W4" s="44"/>
      <c r="X4" s="44"/>
    </row>
    <row r="5" spans="1:24" ht="12.4" customHeight="1" x14ac:dyDescent="0.25">
      <c r="A5" s="34">
        <v>1</v>
      </c>
      <c r="B5" s="5" t="s">
        <v>45</v>
      </c>
      <c r="C5" s="1">
        <v>3</v>
      </c>
      <c r="D5" s="3">
        <v>20</v>
      </c>
      <c r="E5" s="3">
        <v>40</v>
      </c>
      <c r="F5" s="2">
        <v>50</v>
      </c>
      <c r="G5" s="33">
        <v>60</v>
      </c>
      <c r="H5" s="3">
        <v>10</v>
      </c>
      <c r="I5" s="3">
        <v>20</v>
      </c>
      <c r="J5" s="41">
        <f t="shared" si="0"/>
        <v>1.5</v>
      </c>
      <c r="K5" s="41">
        <f t="shared" si="1"/>
        <v>1.8</v>
      </c>
      <c r="L5" s="42">
        <f t="shared" si="2"/>
        <v>75</v>
      </c>
      <c r="M5" s="43">
        <f t="shared" si="3"/>
        <v>15</v>
      </c>
      <c r="N5" s="43">
        <f t="shared" si="4"/>
        <v>30</v>
      </c>
      <c r="O5" s="43">
        <f t="shared" si="5"/>
        <v>37.5</v>
      </c>
      <c r="P5" s="43">
        <f t="shared" si="6"/>
        <v>45</v>
      </c>
      <c r="Q5" s="43">
        <f t="shared" si="7"/>
        <v>7.5</v>
      </c>
      <c r="R5" s="43">
        <f t="shared" si="8"/>
        <v>15</v>
      </c>
      <c r="S5" s="43">
        <f t="shared" si="9"/>
        <v>52.5</v>
      </c>
      <c r="T5" s="43">
        <f t="shared" si="9"/>
        <v>75</v>
      </c>
      <c r="U5" s="44"/>
      <c r="V5" s="44"/>
      <c r="W5" s="44"/>
      <c r="X5" s="44"/>
    </row>
    <row r="6" spans="1:24" ht="12.95" customHeight="1" x14ac:dyDescent="0.25">
      <c r="A6" s="34">
        <v>1</v>
      </c>
      <c r="B6" s="5" t="s">
        <v>46</v>
      </c>
      <c r="C6" s="1">
        <v>2</v>
      </c>
      <c r="D6" s="3">
        <v>20</v>
      </c>
      <c r="E6" s="3">
        <v>40</v>
      </c>
      <c r="F6" s="2">
        <v>50</v>
      </c>
      <c r="G6" s="33">
        <v>60</v>
      </c>
      <c r="H6" s="3">
        <v>10</v>
      </c>
      <c r="I6" s="3">
        <v>20</v>
      </c>
      <c r="J6" s="41">
        <f t="shared" si="0"/>
        <v>1</v>
      </c>
      <c r="K6" s="41">
        <f t="shared" si="1"/>
        <v>1.2</v>
      </c>
      <c r="L6" s="42">
        <f t="shared" si="2"/>
        <v>50</v>
      </c>
      <c r="M6" s="43">
        <f t="shared" si="3"/>
        <v>10</v>
      </c>
      <c r="N6" s="43">
        <f t="shared" si="4"/>
        <v>20</v>
      </c>
      <c r="O6" s="43">
        <f t="shared" si="5"/>
        <v>25</v>
      </c>
      <c r="P6" s="43">
        <f t="shared" si="6"/>
        <v>30</v>
      </c>
      <c r="Q6" s="43">
        <f t="shared" si="7"/>
        <v>5</v>
      </c>
      <c r="R6" s="43">
        <f t="shared" si="8"/>
        <v>10</v>
      </c>
      <c r="S6" s="43">
        <f t="shared" si="9"/>
        <v>35</v>
      </c>
      <c r="T6" s="43">
        <f t="shared" si="9"/>
        <v>50</v>
      </c>
      <c r="U6" s="44"/>
      <c r="V6" s="44"/>
      <c r="W6" s="44"/>
      <c r="X6" s="44"/>
    </row>
    <row r="7" spans="1:24" x14ac:dyDescent="0.25">
      <c r="A7" s="34">
        <v>1</v>
      </c>
      <c r="B7" s="5" t="s">
        <v>47</v>
      </c>
      <c r="C7" s="1">
        <v>1</v>
      </c>
      <c r="D7" s="3">
        <v>20</v>
      </c>
      <c r="E7" s="3">
        <v>40</v>
      </c>
      <c r="F7" s="2">
        <v>50</v>
      </c>
      <c r="G7" s="33">
        <v>60</v>
      </c>
      <c r="H7" s="3">
        <v>10</v>
      </c>
      <c r="I7" s="3">
        <v>20</v>
      </c>
      <c r="J7" s="41">
        <f t="shared" si="0"/>
        <v>0.5</v>
      </c>
      <c r="K7" s="41">
        <f t="shared" si="1"/>
        <v>0.6</v>
      </c>
      <c r="L7" s="42">
        <f t="shared" si="2"/>
        <v>25</v>
      </c>
      <c r="M7" s="43">
        <f t="shared" si="3"/>
        <v>5</v>
      </c>
      <c r="N7" s="43">
        <f t="shared" si="4"/>
        <v>10</v>
      </c>
      <c r="O7" s="43">
        <f t="shared" si="5"/>
        <v>12.5</v>
      </c>
      <c r="P7" s="43">
        <f t="shared" si="6"/>
        <v>15</v>
      </c>
      <c r="Q7" s="43">
        <f t="shared" si="7"/>
        <v>2.5</v>
      </c>
      <c r="R7" s="43">
        <f t="shared" si="8"/>
        <v>5</v>
      </c>
      <c r="S7" s="43">
        <f t="shared" si="9"/>
        <v>17.5</v>
      </c>
      <c r="T7" s="43">
        <f t="shared" si="9"/>
        <v>25</v>
      </c>
      <c r="U7" s="44"/>
      <c r="V7" s="44"/>
      <c r="W7" s="44"/>
      <c r="X7" s="44"/>
    </row>
    <row r="8" spans="1:24" ht="25.5" x14ac:dyDescent="0.25">
      <c r="A8" s="34">
        <v>1</v>
      </c>
      <c r="B8" s="5" t="s">
        <v>48</v>
      </c>
      <c r="C8" s="1">
        <v>2</v>
      </c>
      <c r="D8" s="3">
        <v>20</v>
      </c>
      <c r="E8" s="3">
        <v>40</v>
      </c>
      <c r="F8" s="2">
        <v>50</v>
      </c>
      <c r="G8" s="33">
        <v>60</v>
      </c>
      <c r="H8" s="3">
        <v>10</v>
      </c>
      <c r="I8" s="3">
        <v>15</v>
      </c>
      <c r="J8" s="41">
        <f t="shared" si="0"/>
        <v>1</v>
      </c>
      <c r="K8" s="41">
        <f t="shared" si="1"/>
        <v>1.2</v>
      </c>
      <c r="L8" s="42">
        <f t="shared" si="2"/>
        <v>50</v>
      </c>
      <c r="M8" s="43">
        <f t="shared" si="3"/>
        <v>10</v>
      </c>
      <c r="N8" s="43">
        <f t="shared" si="4"/>
        <v>20</v>
      </c>
      <c r="O8" s="43">
        <f t="shared" si="5"/>
        <v>25</v>
      </c>
      <c r="P8" s="43">
        <f t="shared" si="6"/>
        <v>30</v>
      </c>
      <c r="Q8" s="43">
        <f t="shared" si="7"/>
        <v>5</v>
      </c>
      <c r="R8" s="43">
        <f t="shared" si="8"/>
        <v>7.5</v>
      </c>
      <c r="S8" s="43">
        <f t="shared" si="9"/>
        <v>35</v>
      </c>
      <c r="T8" s="43">
        <f t="shared" si="9"/>
        <v>50</v>
      </c>
      <c r="U8" s="44"/>
      <c r="V8" s="44"/>
      <c r="W8" s="44"/>
      <c r="X8" s="44"/>
    </row>
    <row r="9" spans="1:24" x14ac:dyDescent="0.25">
      <c r="A9" s="34">
        <v>1</v>
      </c>
      <c r="B9" s="5" t="s">
        <v>49</v>
      </c>
      <c r="C9" s="1">
        <v>2</v>
      </c>
      <c r="D9" s="3">
        <v>20</v>
      </c>
      <c r="E9" s="3">
        <v>40</v>
      </c>
      <c r="F9" s="2">
        <v>50</v>
      </c>
      <c r="G9" s="33">
        <v>60</v>
      </c>
      <c r="H9" s="3">
        <v>10</v>
      </c>
      <c r="I9" s="3">
        <v>15</v>
      </c>
      <c r="J9" s="41">
        <f t="shared" si="0"/>
        <v>1</v>
      </c>
      <c r="K9" s="41">
        <f t="shared" si="1"/>
        <v>1.2</v>
      </c>
      <c r="L9" s="42">
        <f t="shared" si="2"/>
        <v>50</v>
      </c>
      <c r="M9" s="43">
        <f t="shared" si="3"/>
        <v>10</v>
      </c>
      <c r="N9" s="43">
        <f t="shared" si="4"/>
        <v>20</v>
      </c>
      <c r="O9" s="43">
        <f t="shared" si="5"/>
        <v>25</v>
      </c>
      <c r="P9" s="43">
        <f t="shared" si="6"/>
        <v>30</v>
      </c>
      <c r="Q9" s="43">
        <f t="shared" si="7"/>
        <v>5</v>
      </c>
      <c r="R9" s="43">
        <f t="shared" si="8"/>
        <v>7.5</v>
      </c>
      <c r="S9" s="43">
        <f t="shared" si="9"/>
        <v>35</v>
      </c>
      <c r="T9" s="43">
        <f t="shared" si="9"/>
        <v>50</v>
      </c>
      <c r="U9" s="44"/>
      <c r="V9" s="44"/>
      <c r="W9" s="44"/>
      <c r="X9" s="44"/>
    </row>
    <row r="10" spans="1:24" ht="25.5" x14ac:dyDescent="0.25">
      <c r="A10" s="34">
        <v>1</v>
      </c>
      <c r="B10" s="5" t="s">
        <v>50</v>
      </c>
      <c r="C10" s="1">
        <v>10</v>
      </c>
      <c r="D10" s="3">
        <v>20</v>
      </c>
      <c r="E10" s="3">
        <v>40</v>
      </c>
      <c r="F10" s="2">
        <v>50</v>
      </c>
      <c r="G10" s="33">
        <v>60</v>
      </c>
      <c r="H10" s="3">
        <v>10</v>
      </c>
      <c r="I10" s="3">
        <v>15</v>
      </c>
      <c r="J10" s="41">
        <f t="shared" si="0"/>
        <v>5</v>
      </c>
      <c r="K10" s="41">
        <f t="shared" si="1"/>
        <v>6</v>
      </c>
      <c r="L10" s="42">
        <f t="shared" si="2"/>
        <v>250</v>
      </c>
      <c r="M10" s="43">
        <f t="shared" si="3"/>
        <v>50</v>
      </c>
      <c r="N10" s="43">
        <f t="shared" si="4"/>
        <v>100</v>
      </c>
      <c r="O10" s="43">
        <f t="shared" si="5"/>
        <v>125</v>
      </c>
      <c r="P10" s="43">
        <f t="shared" si="6"/>
        <v>150</v>
      </c>
      <c r="Q10" s="43">
        <f t="shared" si="7"/>
        <v>25</v>
      </c>
      <c r="R10" s="43">
        <f t="shared" si="8"/>
        <v>37.5</v>
      </c>
      <c r="S10" s="43">
        <f t="shared" si="9"/>
        <v>175</v>
      </c>
      <c r="T10" s="43">
        <f t="shared" si="9"/>
        <v>250</v>
      </c>
      <c r="U10" s="44"/>
      <c r="V10" s="44"/>
      <c r="W10" s="44"/>
      <c r="X10" s="44"/>
    </row>
    <row r="11" spans="1:24" ht="25.5" x14ac:dyDescent="0.2">
      <c r="A11" s="34">
        <v>1</v>
      </c>
      <c r="B11" s="6" t="s">
        <v>51</v>
      </c>
      <c r="C11" s="1">
        <v>10</v>
      </c>
      <c r="D11" s="3">
        <v>20</v>
      </c>
      <c r="E11" s="3">
        <v>40</v>
      </c>
      <c r="F11" s="2">
        <v>50</v>
      </c>
      <c r="G11" s="33">
        <v>60</v>
      </c>
      <c r="H11" s="3">
        <v>10</v>
      </c>
      <c r="I11" s="3">
        <v>15</v>
      </c>
      <c r="J11" s="41">
        <f t="shared" si="0"/>
        <v>5</v>
      </c>
      <c r="K11" s="41">
        <f t="shared" si="1"/>
        <v>6</v>
      </c>
      <c r="L11" s="42">
        <f t="shared" si="2"/>
        <v>250</v>
      </c>
      <c r="M11" s="43">
        <f t="shared" si="3"/>
        <v>50</v>
      </c>
      <c r="N11" s="43">
        <f t="shared" si="4"/>
        <v>100</v>
      </c>
      <c r="O11" s="43">
        <f t="shared" si="5"/>
        <v>125</v>
      </c>
      <c r="P11" s="43">
        <f t="shared" si="6"/>
        <v>150</v>
      </c>
      <c r="Q11" s="43">
        <f t="shared" si="7"/>
        <v>25</v>
      </c>
      <c r="R11" s="43">
        <f t="shared" si="8"/>
        <v>37.5</v>
      </c>
      <c r="S11" s="43">
        <f t="shared" si="9"/>
        <v>175</v>
      </c>
      <c r="T11" s="43">
        <f t="shared" si="9"/>
        <v>250</v>
      </c>
      <c r="U11" s="44"/>
      <c r="V11" s="44"/>
      <c r="W11" s="44"/>
      <c r="X11" s="44"/>
    </row>
    <row r="12" spans="1:24" ht="25.5" x14ac:dyDescent="0.2">
      <c r="A12" s="34">
        <v>1</v>
      </c>
      <c r="B12" s="6" t="s">
        <v>52</v>
      </c>
      <c r="C12" s="1">
        <v>7</v>
      </c>
      <c r="D12" s="3">
        <v>20</v>
      </c>
      <c r="E12" s="3">
        <v>40</v>
      </c>
      <c r="F12" s="2">
        <v>50</v>
      </c>
      <c r="G12" s="33">
        <v>60</v>
      </c>
      <c r="H12" s="3">
        <v>10</v>
      </c>
      <c r="I12" s="3">
        <v>15</v>
      </c>
      <c r="J12" s="41">
        <f t="shared" si="0"/>
        <v>3.5</v>
      </c>
      <c r="K12" s="41">
        <f t="shared" si="1"/>
        <v>4.2</v>
      </c>
      <c r="L12" s="42">
        <f t="shared" si="2"/>
        <v>175</v>
      </c>
      <c r="M12" s="43">
        <f t="shared" si="3"/>
        <v>35</v>
      </c>
      <c r="N12" s="43">
        <f t="shared" si="4"/>
        <v>70</v>
      </c>
      <c r="O12" s="43">
        <f t="shared" si="5"/>
        <v>87.5</v>
      </c>
      <c r="P12" s="43">
        <f t="shared" si="6"/>
        <v>105</v>
      </c>
      <c r="Q12" s="43">
        <f t="shared" si="7"/>
        <v>17.5</v>
      </c>
      <c r="R12" s="43">
        <f t="shared" si="8"/>
        <v>26.25</v>
      </c>
      <c r="S12" s="43">
        <f t="shared" si="9"/>
        <v>122.5</v>
      </c>
      <c r="T12" s="43">
        <f t="shared" si="9"/>
        <v>175</v>
      </c>
      <c r="U12" s="44"/>
      <c r="V12" s="44"/>
      <c r="W12" s="44"/>
      <c r="X12" s="44"/>
    </row>
    <row r="13" spans="1:24" s="56" customFormat="1" x14ac:dyDescent="0.25">
      <c r="A13" s="48" t="s">
        <v>32</v>
      </c>
      <c r="B13" s="49"/>
      <c r="C13" s="50">
        <f>SUM(C2:C12)</f>
        <v>44</v>
      </c>
      <c r="D13" s="50">
        <f t="shared" ref="D13:I13" si="10">SUM(D2:D12)</f>
        <v>280</v>
      </c>
      <c r="E13" s="50">
        <f t="shared" si="10"/>
        <v>500</v>
      </c>
      <c r="F13" s="50">
        <f t="shared" si="10"/>
        <v>480</v>
      </c>
      <c r="G13" s="50">
        <f t="shared" si="10"/>
        <v>600</v>
      </c>
      <c r="H13" s="50">
        <f t="shared" si="10"/>
        <v>120</v>
      </c>
      <c r="I13" s="50">
        <f t="shared" si="10"/>
        <v>200</v>
      </c>
      <c r="J13" s="50">
        <f>SUM(J2:J12)</f>
        <v>20.100000000000001</v>
      </c>
      <c r="K13" s="50">
        <f>SUM(K2:K12)</f>
        <v>24.599999999999998</v>
      </c>
      <c r="L13" s="52"/>
      <c r="M13" s="50">
        <f t="shared" ref="M13:T13" si="11">SUM(M2:M12)</f>
        <v>257.5</v>
      </c>
      <c r="N13" s="50">
        <f t="shared" si="11"/>
        <v>477.5</v>
      </c>
      <c r="O13" s="50">
        <f t="shared" si="11"/>
        <v>502.5</v>
      </c>
      <c r="P13" s="50">
        <f t="shared" si="11"/>
        <v>615</v>
      </c>
      <c r="Q13" s="50">
        <f t="shared" si="11"/>
        <v>120</v>
      </c>
      <c r="R13" s="50">
        <f t="shared" si="11"/>
        <v>190</v>
      </c>
      <c r="S13" s="53">
        <f t="shared" si="11"/>
        <v>760</v>
      </c>
      <c r="T13" s="53">
        <f t="shared" si="11"/>
        <v>1092.5</v>
      </c>
      <c r="U13" s="54">
        <v>350</v>
      </c>
      <c r="V13" s="55">
        <f>U13+S13</f>
        <v>1110</v>
      </c>
      <c r="W13" s="55">
        <f>T13+U13</f>
        <v>1442.5</v>
      </c>
      <c r="X13" s="55">
        <v>1225</v>
      </c>
    </row>
    <row r="14" spans="1:24" x14ac:dyDescent="0.2">
      <c r="A14" s="35">
        <v>2</v>
      </c>
      <c r="B14" s="6" t="s">
        <v>53</v>
      </c>
      <c r="C14" s="1">
        <v>1</v>
      </c>
      <c r="D14" s="3">
        <v>50</v>
      </c>
      <c r="E14" s="95">
        <v>60</v>
      </c>
      <c r="F14" s="2">
        <v>20</v>
      </c>
      <c r="G14" s="2">
        <v>40</v>
      </c>
      <c r="H14" s="3">
        <v>10</v>
      </c>
      <c r="I14" s="3">
        <v>15</v>
      </c>
      <c r="J14" s="41">
        <f>(C14*F14)/100</f>
        <v>0.2</v>
      </c>
      <c r="K14" s="41">
        <f>C14*G14/100</f>
        <v>0.4</v>
      </c>
      <c r="L14" s="42">
        <f t="shared" ref="L14:L47" si="12">C14*25</f>
        <v>25</v>
      </c>
      <c r="M14" s="43">
        <f t="shared" ref="M14:M26" si="13">C14*25*D14/100</f>
        <v>12.5</v>
      </c>
      <c r="N14" s="43">
        <f t="shared" si="4"/>
        <v>15</v>
      </c>
      <c r="O14" s="43">
        <f t="shared" si="5"/>
        <v>5</v>
      </c>
      <c r="P14" s="43">
        <f t="shared" si="6"/>
        <v>10</v>
      </c>
      <c r="Q14" s="43">
        <f t="shared" si="7"/>
        <v>2.5</v>
      </c>
      <c r="R14" s="43">
        <f t="shared" si="8"/>
        <v>3.75</v>
      </c>
      <c r="S14" s="43">
        <f t="shared" si="9"/>
        <v>17.5</v>
      </c>
      <c r="T14" s="43">
        <f t="shared" si="9"/>
        <v>25</v>
      </c>
      <c r="U14" s="44"/>
      <c r="V14" s="44"/>
      <c r="W14" s="44"/>
      <c r="X14" s="44"/>
    </row>
    <row r="15" spans="1:24" ht="25.5" x14ac:dyDescent="0.2">
      <c r="A15" s="35">
        <v>2</v>
      </c>
      <c r="B15" s="6" t="s">
        <v>54</v>
      </c>
      <c r="C15" s="1">
        <v>1</v>
      </c>
      <c r="D15" s="3">
        <v>30</v>
      </c>
      <c r="E15" s="95">
        <v>40</v>
      </c>
      <c r="F15" s="33">
        <v>50</v>
      </c>
      <c r="G15" s="2">
        <v>55</v>
      </c>
      <c r="H15" s="3">
        <v>10</v>
      </c>
      <c r="I15" s="3">
        <v>15</v>
      </c>
      <c r="J15" s="41">
        <f t="shared" ref="J15:J26" si="14">(C15*F15)/100</f>
        <v>0.5</v>
      </c>
      <c r="K15" s="41">
        <f t="shared" ref="K15:K26" si="15">C15*G15/100</f>
        <v>0.55000000000000004</v>
      </c>
      <c r="L15" s="42">
        <f t="shared" si="12"/>
        <v>25</v>
      </c>
      <c r="M15" s="43">
        <f t="shared" si="13"/>
        <v>7.5</v>
      </c>
      <c r="N15" s="43">
        <f t="shared" si="4"/>
        <v>10</v>
      </c>
      <c r="O15" s="43">
        <f t="shared" si="5"/>
        <v>12.5</v>
      </c>
      <c r="P15" s="43">
        <f t="shared" si="6"/>
        <v>13.75</v>
      </c>
      <c r="Q15" s="43">
        <f t="shared" si="7"/>
        <v>2.5</v>
      </c>
      <c r="R15" s="43">
        <f t="shared" si="8"/>
        <v>3.75</v>
      </c>
      <c r="S15" s="43">
        <f t="shared" ref="S15:T39" si="16">M15+O15</f>
        <v>20</v>
      </c>
      <c r="T15" s="43">
        <f t="shared" si="16"/>
        <v>23.75</v>
      </c>
    </row>
    <row r="16" spans="1:24" x14ac:dyDescent="0.2">
      <c r="A16" s="35">
        <v>2</v>
      </c>
      <c r="B16" s="6" t="s">
        <v>55</v>
      </c>
      <c r="C16" s="1">
        <v>2</v>
      </c>
      <c r="D16" s="3">
        <v>20</v>
      </c>
      <c r="E16" s="3">
        <v>40</v>
      </c>
      <c r="F16" s="33">
        <v>60</v>
      </c>
      <c r="G16" s="33">
        <v>70</v>
      </c>
      <c r="H16" s="3">
        <v>10</v>
      </c>
      <c r="I16" s="3">
        <v>15</v>
      </c>
      <c r="J16" s="41">
        <f t="shared" si="14"/>
        <v>1.2</v>
      </c>
      <c r="K16" s="41">
        <f t="shared" si="15"/>
        <v>1.4</v>
      </c>
      <c r="L16" s="42">
        <f t="shared" si="12"/>
        <v>50</v>
      </c>
      <c r="M16" s="43">
        <f t="shared" si="13"/>
        <v>10</v>
      </c>
      <c r="N16" s="43">
        <f t="shared" si="4"/>
        <v>20</v>
      </c>
      <c r="O16" s="43">
        <f t="shared" si="5"/>
        <v>30</v>
      </c>
      <c r="P16" s="43">
        <f t="shared" si="6"/>
        <v>35</v>
      </c>
      <c r="Q16" s="43">
        <f t="shared" si="7"/>
        <v>5</v>
      </c>
      <c r="R16" s="43">
        <f t="shared" si="8"/>
        <v>7.5</v>
      </c>
      <c r="S16" s="43">
        <f t="shared" si="16"/>
        <v>40</v>
      </c>
      <c r="T16" s="43">
        <f t="shared" si="16"/>
        <v>55</v>
      </c>
    </row>
    <row r="17" spans="1:24" x14ac:dyDescent="0.2">
      <c r="A17" s="35">
        <v>2</v>
      </c>
      <c r="B17" s="6" t="s">
        <v>56</v>
      </c>
      <c r="C17" s="1">
        <v>2</v>
      </c>
      <c r="D17" s="3">
        <v>20</v>
      </c>
      <c r="E17" s="3">
        <v>40</v>
      </c>
      <c r="F17" s="33">
        <v>60</v>
      </c>
      <c r="G17" s="33">
        <v>70</v>
      </c>
      <c r="H17" s="3">
        <v>10</v>
      </c>
      <c r="I17" s="3">
        <v>15</v>
      </c>
      <c r="J17" s="41">
        <f t="shared" si="14"/>
        <v>1.2</v>
      </c>
      <c r="K17" s="41">
        <f t="shared" si="15"/>
        <v>1.4</v>
      </c>
      <c r="L17" s="42">
        <f t="shared" si="12"/>
        <v>50</v>
      </c>
      <c r="M17" s="43">
        <f t="shared" si="13"/>
        <v>10</v>
      </c>
      <c r="N17" s="43">
        <f t="shared" si="4"/>
        <v>20</v>
      </c>
      <c r="O17" s="43">
        <f t="shared" si="5"/>
        <v>30</v>
      </c>
      <c r="P17" s="43">
        <f t="shared" si="6"/>
        <v>35</v>
      </c>
      <c r="Q17" s="43">
        <f t="shared" si="7"/>
        <v>5</v>
      </c>
      <c r="R17" s="43">
        <f t="shared" si="8"/>
        <v>7.5</v>
      </c>
      <c r="S17" s="43">
        <f t="shared" si="16"/>
        <v>40</v>
      </c>
      <c r="T17" s="43">
        <f t="shared" si="16"/>
        <v>55</v>
      </c>
    </row>
    <row r="18" spans="1:24" x14ac:dyDescent="0.2">
      <c r="A18" s="35">
        <v>2</v>
      </c>
      <c r="B18" s="6" t="s">
        <v>57</v>
      </c>
      <c r="C18" s="1">
        <v>1</v>
      </c>
      <c r="D18" s="3">
        <v>30</v>
      </c>
      <c r="E18" s="95">
        <v>40</v>
      </c>
      <c r="F18" s="2">
        <v>40</v>
      </c>
      <c r="G18" s="2">
        <v>50</v>
      </c>
      <c r="H18" s="3">
        <v>10</v>
      </c>
      <c r="I18" s="3">
        <v>20</v>
      </c>
      <c r="J18" s="41">
        <f t="shared" si="14"/>
        <v>0.4</v>
      </c>
      <c r="K18" s="41">
        <f t="shared" si="15"/>
        <v>0.5</v>
      </c>
      <c r="L18" s="42">
        <f t="shared" si="12"/>
        <v>25</v>
      </c>
      <c r="M18" s="43">
        <f t="shared" si="13"/>
        <v>7.5</v>
      </c>
      <c r="N18" s="43">
        <f t="shared" si="4"/>
        <v>10</v>
      </c>
      <c r="O18" s="43">
        <f t="shared" si="5"/>
        <v>10</v>
      </c>
      <c r="P18" s="43">
        <f t="shared" si="6"/>
        <v>12.5</v>
      </c>
      <c r="Q18" s="43">
        <f t="shared" si="7"/>
        <v>2.5</v>
      </c>
      <c r="R18" s="43">
        <f t="shared" si="8"/>
        <v>5</v>
      </c>
      <c r="S18" s="43">
        <f t="shared" si="16"/>
        <v>17.5</v>
      </c>
      <c r="T18" s="43">
        <f t="shared" si="16"/>
        <v>22.5</v>
      </c>
    </row>
    <row r="19" spans="1:24" x14ac:dyDescent="0.2">
      <c r="A19" s="35">
        <v>2</v>
      </c>
      <c r="B19" s="6" t="s">
        <v>58</v>
      </c>
      <c r="C19" s="1">
        <v>1</v>
      </c>
      <c r="D19" s="3">
        <v>50</v>
      </c>
      <c r="E19" s="95">
        <v>60</v>
      </c>
      <c r="F19" s="2">
        <v>20</v>
      </c>
      <c r="G19" s="2">
        <v>40</v>
      </c>
      <c r="H19" s="3">
        <v>10</v>
      </c>
      <c r="I19" s="3">
        <v>15</v>
      </c>
      <c r="J19" s="41">
        <f t="shared" si="14"/>
        <v>0.2</v>
      </c>
      <c r="K19" s="41">
        <f t="shared" si="15"/>
        <v>0.4</v>
      </c>
      <c r="L19" s="42">
        <f t="shared" si="12"/>
        <v>25</v>
      </c>
      <c r="M19" s="43">
        <f t="shared" si="13"/>
        <v>12.5</v>
      </c>
      <c r="N19" s="43">
        <f t="shared" si="4"/>
        <v>15</v>
      </c>
      <c r="O19" s="43">
        <f t="shared" si="5"/>
        <v>5</v>
      </c>
      <c r="P19" s="43">
        <f t="shared" si="6"/>
        <v>10</v>
      </c>
      <c r="Q19" s="43">
        <f t="shared" si="7"/>
        <v>2.5</v>
      </c>
      <c r="R19" s="43">
        <f t="shared" si="8"/>
        <v>3.75</v>
      </c>
      <c r="S19" s="43">
        <f t="shared" si="16"/>
        <v>17.5</v>
      </c>
      <c r="T19" s="43">
        <f t="shared" si="16"/>
        <v>25</v>
      </c>
    </row>
    <row r="20" spans="1:24" x14ac:dyDescent="0.2">
      <c r="A20" s="35">
        <v>2</v>
      </c>
      <c r="B20" s="6" t="s">
        <v>59</v>
      </c>
      <c r="C20" s="1">
        <v>1</v>
      </c>
      <c r="D20" s="3">
        <v>20</v>
      </c>
      <c r="E20" s="95">
        <v>30</v>
      </c>
      <c r="F20" s="33">
        <v>60</v>
      </c>
      <c r="G20" s="33">
        <v>65</v>
      </c>
      <c r="H20" s="3">
        <v>10</v>
      </c>
      <c r="I20" s="3">
        <v>20</v>
      </c>
      <c r="J20" s="41">
        <f t="shared" si="14"/>
        <v>0.6</v>
      </c>
      <c r="K20" s="41">
        <f t="shared" si="15"/>
        <v>0.65</v>
      </c>
      <c r="L20" s="42">
        <f t="shared" si="12"/>
        <v>25</v>
      </c>
      <c r="M20" s="43">
        <f t="shared" si="13"/>
        <v>5</v>
      </c>
      <c r="N20" s="43">
        <f t="shared" si="4"/>
        <v>7.5</v>
      </c>
      <c r="O20" s="43">
        <f t="shared" si="5"/>
        <v>15</v>
      </c>
      <c r="P20" s="43">
        <f t="shared" si="6"/>
        <v>16.25</v>
      </c>
      <c r="Q20" s="43">
        <f t="shared" si="7"/>
        <v>2.5</v>
      </c>
      <c r="R20" s="43">
        <f t="shared" si="8"/>
        <v>5</v>
      </c>
      <c r="S20" s="43">
        <f t="shared" si="16"/>
        <v>20</v>
      </c>
      <c r="T20" s="43">
        <f t="shared" si="16"/>
        <v>23.75</v>
      </c>
    </row>
    <row r="21" spans="1:24" x14ac:dyDescent="0.2">
      <c r="A21" s="35">
        <v>2</v>
      </c>
      <c r="B21" s="6" t="s">
        <v>60</v>
      </c>
      <c r="C21" s="1">
        <v>2</v>
      </c>
      <c r="D21" s="3">
        <v>20</v>
      </c>
      <c r="E21" s="95">
        <v>30</v>
      </c>
      <c r="F21" s="33">
        <v>60</v>
      </c>
      <c r="G21" s="33">
        <v>65</v>
      </c>
      <c r="H21" s="3">
        <v>10</v>
      </c>
      <c r="I21" s="3">
        <v>20</v>
      </c>
      <c r="J21" s="41">
        <f t="shared" si="14"/>
        <v>1.2</v>
      </c>
      <c r="K21" s="41">
        <f t="shared" si="15"/>
        <v>1.3</v>
      </c>
      <c r="L21" s="42">
        <f t="shared" si="12"/>
        <v>50</v>
      </c>
      <c r="M21" s="43">
        <f t="shared" si="13"/>
        <v>10</v>
      </c>
      <c r="N21" s="43">
        <f t="shared" si="4"/>
        <v>15</v>
      </c>
      <c r="O21" s="43">
        <f t="shared" si="5"/>
        <v>30</v>
      </c>
      <c r="P21" s="43">
        <f t="shared" si="6"/>
        <v>32.5</v>
      </c>
      <c r="Q21" s="43">
        <f t="shared" si="7"/>
        <v>5</v>
      </c>
      <c r="R21" s="43">
        <f t="shared" si="8"/>
        <v>10</v>
      </c>
      <c r="S21" s="43">
        <f t="shared" si="16"/>
        <v>40</v>
      </c>
      <c r="T21" s="43">
        <f t="shared" si="16"/>
        <v>47.5</v>
      </c>
    </row>
    <row r="22" spans="1:24" ht="25.5" x14ac:dyDescent="0.2">
      <c r="A22" s="35">
        <v>2</v>
      </c>
      <c r="B22" s="6" t="s">
        <v>61</v>
      </c>
      <c r="C22" s="1">
        <v>2</v>
      </c>
      <c r="D22" s="3">
        <v>20</v>
      </c>
      <c r="E22" s="95">
        <v>30</v>
      </c>
      <c r="F22" s="33">
        <v>60</v>
      </c>
      <c r="G22" s="33">
        <v>65</v>
      </c>
      <c r="H22" s="3">
        <v>10</v>
      </c>
      <c r="I22" s="3">
        <v>15</v>
      </c>
      <c r="J22" s="41">
        <f t="shared" si="14"/>
        <v>1.2</v>
      </c>
      <c r="K22" s="41">
        <f t="shared" si="15"/>
        <v>1.3</v>
      </c>
      <c r="L22" s="42">
        <f t="shared" si="12"/>
        <v>50</v>
      </c>
      <c r="M22" s="43">
        <f t="shared" si="13"/>
        <v>10</v>
      </c>
      <c r="N22" s="43">
        <f t="shared" si="4"/>
        <v>15</v>
      </c>
      <c r="O22" s="43">
        <f t="shared" si="5"/>
        <v>30</v>
      </c>
      <c r="P22" s="43">
        <f t="shared" si="6"/>
        <v>32.5</v>
      </c>
      <c r="Q22" s="43">
        <f t="shared" si="7"/>
        <v>5</v>
      </c>
      <c r="R22" s="43">
        <f t="shared" si="8"/>
        <v>7.5</v>
      </c>
      <c r="S22" s="43">
        <f t="shared" si="16"/>
        <v>40</v>
      </c>
      <c r="T22" s="43">
        <f t="shared" si="16"/>
        <v>47.5</v>
      </c>
    </row>
    <row r="23" spans="1:24" ht="25.5" x14ac:dyDescent="0.2">
      <c r="A23" s="35">
        <v>2</v>
      </c>
      <c r="B23" s="6" t="s">
        <v>62</v>
      </c>
      <c r="C23" s="1">
        <v>10</v>
      </c>
      <c r="D23" s="3">
        <v>20</v>
      </c>
      <c r="E23" s="95">
        <v>30</v>
      </c>
      <c r="F23" s="33">
        <v>60</v>
      </c>
      <c r="G23" s="33">
        <v>65</v>
      </c>
      <c r="H23" s="3">
        <v>10</v>
      </c>
      <c r="I23" s="3">
        <v>15</v>
      </c>
      <c r="J23" s="41">
        <f t="shared" si="14"/>
        <v>6</v>
      </c>
      <c r="K23" s="41">
        <f t="shared" si="15"/>
        <v>6.5</v>
      </c>
      <c r="L23" s="42">
        <f t="shared" si="12"/>
        <v>250</v>
      </c>
      <c r="M23" s="43">
        <f t="shared" si="13"/>
        <v>50</v>
      </c>
      <c r="N23" s="43">
        <f t="shared" si="4"/>
        <v>75</v>
      </c>
      <c r="O23" s="43">
        <f t="shared" si="5"/>
        <v>150</v>
      </c>
      <c r="P23" s="43">
        <f t="shared" si="6"/>
        <v>162.5</v>
      </c>
      <c r="Q23" s="43">
        <f t="shared" si="7"/>
        <v>25</v>
      </c>
      <c r="R23" s="43">
        <f t="shared" si="8"/>
        <v>37.5</v>
      </c>
      <c r="S23" s="43">
        <f t="shared" si="16"/>
        <v>200</v>
      </c>
      <c r="T23" s="43">
        <f t="shared" si="16"/>
        <v>237.5</v>
      </c>
    </row>
    <row r="24" spans="1:24" ht="25.5" x14ac:dyDescent="0.2">
      <c r="A24" s="35">
        <v>2</v>
      </c>
      <c r="B24" s="6" t="s">
        <v>63</v>
      </c>
      <c r="C24" s="1">
        <v>10</v>
      </c>
      <c r="D24" s="3">
        <v>20</v>
      </c>
      <c r="E24" s="95">
        <v>30</v>
      </c>
      <c r="F24" s="33">
        <v>60</v>
      </c>
      <c r="G24" s="33">
        <v>65</v>
      </c>
      <c r="H24" s="3">
        <v>10</v>
      </c>
      <c r="I24" s="3">
        <v>15</v>
      </c>
      <c r="J24" s="41">
        <f t="shared" si="14"/>
        <v>6</v>
      </c>
      <c r="K24" s="41">
        <f t="shared" si="15"/>
        <v>6.5</v>
      </c>
      <c r="L24" s="42">
        <f t="shared" si="12"/>
        <v>250</v>
      </c>
      <c r="M24" s="43">
        <f t="shared" si="13"/>
        <v>50</v>
      </c>
      <c r="N24" s="43">
        <f t="shared" si="4"/>
        <v>75</v>
      </c>
      <c r="O24" s="43">
        <f t="shared" si="5"/>
        <v>150</v>
      </c>
      <c r="P24" s="43">
        <f t="shared" si="6"/>
        <v>162.5</v>
      </c>
      <c r="Q24" s="43">
        <f t="shared" si="7"/>
        <v>25</v>
      </c>
      <c r="R24" s="43">
        <f t="shared" si="8"/>
        <v>37.5</v>
      </c>
      <c r="S24" s="43">
        <f t="shared" si="16"/>
        <v>200</v>
      </c>
      <c r="T24" s="43">
        <f t="shared" si="16"/>
        <v>237.5</v>
      </c>
    </row>
    <row r="25" spans="1:24" ht="25.5" x14ac:dyDescent="0.2">
      <c r="A25" s="35">
        <v>2</v>
      </c>
      <c r="B25" s="6" t="s">
        <v>64</v>
      </c>
      <c r="C25" s="1">
        <v>7</v>
      </c>
      <c r="D25" s="3">
        <v>20</v>
      </c>
      <c r="E25" s="95">
        <v>30</v>
      </c>
      <c r="F25" s="33">
        <v>60</v>
      </c>
      <c r="G25" s="33">
        <v>65</v>
      </c>
      <c r="H25" s="3">
        <v>10</v>
      </c>
      <c r="I25" s="3">
        <v>15</v>
      </c>
      <c r="J25" s="41">
        <f t="shared" si="14"/>
        <v>4.2</v>
      </c>
      <c r="K25" s="41">
        <f t="shared" si="15"/>
        <v>4.55</v>
      </c>
      <c r="L25" s="42">
        <f t="shared" si="12"/>
        <v>175</v>
      </c>
      <c r="M25" s="43">
        <f t="shared" si="13"/>
        <v>35</v>
      </c>
      <c r="N25" s="43">
        <f t="shared" si="4"/>
        <v>52.5</v>
      </c>
      <c r="O25" s="43">
        <f t="shared" si="5"/>
        <v>105</v>
      </c>
      <c r="P25" s="43">
        <f t="shared" si="6"/>
        <v>113.75</v>
      </c>
      <c r="Q25" s="43">
        <f t="shared" si="7"/>
        <v>17.5</v>
      </c>
      <c r="R25" s="43">
        <f t="shared" si="8"/>
        <v>26.25</v>
      </c>
      <c r="S25" s="43">
        <f t="shared" si="16"/>
        <v>140</v>
      </c>
      <c r="T25" s="43">
        <f t="shared" si="16"/>
        <v>166.25</v>
      </c>
    </row>
    <row r="26" spans="1:24" x14ac:dyDescent="0.2">
      <c r="A26" s="35">
        <v>2</v>
      </c>
      <c r="B26" s="47" t="s">
        <v>76</v>
      </c>
      <c r="C26" s="1">
        <v>7</v>
      </c>
      <c r="D26" s="3">
        <v>20</v>
      </c>
      <c r="E26" s="3">
        <v>40</v>
      </c>
      <c r="F26" s="33">
        <v>60</v>
      </c>
      <c r="G26" s="33">
        <v>65</v>
      </c>
      <c r="H26" s="3">
        <v>10</v>
      </c>
      <c r="I26" s="3">
        <v>15</v>
      </c>
      <c r="J26" s="41">
        <f t="shared" si="14"/>
        <v>4.2</v>
      </c>
      <c r="K26" s="41">
        <f t="shared" si="15"/>
        <v>4.55</v>
      </c>
      <c r="L26" s="42">
        <f t="shared" si="12"/>
        <v>175</v>
      </c>
      <c r="M26" s="43">
        <f t="shared" si="13"/>
        <v>35</v>
      </c>
      <c r="N26" s="43">
        <f t="shared" si="4"/>
        <v>70</v>
      </c>
      <c r="O26" s="43">
        <f t="shared" si="5"/>
        <v>105</v>
      </c>
      <c r="P26" s="43">
        <f t="shared" si="6"/>
        <v>113.75</v>
      </c>
      <c r="Q26" s="43">
        <f t="shared" si="7"/>
        <v>17.5</v>
      </c>
      <c r="R26" s="43">
        <f t="shared" si="8"/>
        <v>26.25</v>
      </c>
      <c r="S26" s="43">
        <f t="shared" si="16"/>
        <v>140</v>
      </c>
      <c r="T26" s="43">
        <f t="shared" si="16"/>
        <v>183.75</v>
      </c>
    </row>
    <row r="27" spans="1:24" s="56" customFormat="1" x14ac:dyDescent="0.25">
      <c r="A27" s="57" t="s">
        <v>32</v>
      </c>
      <c r="B27" s="49"/>
      <c r="C27" s="50">
        <f>SUM(C14:C26)</f>
        <v>47</v>
      </c>
      <c r="D27" s="51"/>
      <c r="E27" s="51"/>
      <c r="F27" s="51"/>
      <c r="G27" s="51"/>
      <c r="H27" s="51"/>
      <c r="I27" s="51"/>
      <c r="J27" s="58">
        <f>SUM(J14:J26)</f>
        <v>27.099999999999998</v>
      </c>
      <c r="K27" s="58">
        <f>SUM(K14:K26)</f>
        <v>30</v>
      </c>
      <c r="L27" s="52"/>
      <c r="M27" s="50">
        <f t="shared" ref="M27:T27" si="17">SUM(M14:M26)</f>
        <v>255</v>
      </c>
      <c r="N27" s="50">
        <f t="shared" si="17"/>
        <v>400</v>
      </c>
      <c r="O27" s="50">
        <f t="shared" si="17"/>
        <v>677.5</v>
      </c>
      <c r="P27" s="50">
        <f t="shared" si="17"/>
        <v>750</v>
      </c>
      <c r="Q27" s="50">
        <f t="shared" si="17"/>
        <v>117.5</v>
      </c>
      <c r="R27" s="50">
        <f t="shared" si="17"/>
        <v>181.25</v>
      </c>
      <c r="S27" s="53">
        <f t="shared" si="17"/>
        <v>932.5</v>
      </c>
      <c r="T27" s="53">
        <f t="shared" si="17"/>
        <v>1150</v>
      </c>
      <c r="U27" s="59">
        <v>280</v>
      </c>
      <c r="V27" s="60">
        <f>S27+U27</f>
        <v>1212.5</v>
      </c>
      <c r="W27" s="60">
        <f>T27+U27</f>
        <v>1430</v>
      </c>
      <c r="X27" s="60">
        <v>1225</v>
      </c>
    </row>
    <row r="28" spans="1:24" x14ac:dyDescent="0.2">
      <c r="A28" s="35">
        <v>3</v>
      </c>
      <c r="B28" s="6" t="s">
        <v>65</v>
      </c>
      <c r="C28" s="1">
        <v>2</v>
      </c>
      <c r="D28" s="3">
        <v>20</v>
      </c>
      <c r="E28" s="95">
        <v>30</v>
      </c>
      <c r="F28" s="33">
        <v>50</v>
      </c>
      <c r="G28" s="33">
        <v>55</v>
      </c>
      <c r="H28" s="3">
        <v>10</v>
      </c>
      <c r="I28" s="3">
        <v>15</v>
      </c>
      <c r="J28" s="61">
        <f t="shared" ref="J28:J39" si="18">(C28*F28)/100</f>
        <v>1</v>
      </c>
      <c r="K28" s="61">
        <f t="shared" ref="K28:K39" si="19">C28*G28/100</f>
        <v>1.1000000000000001</v>
      </c>
      <c r="L28" s="42">
        <f t="shared" si="12"/>
        <v>50</v>
      </c>
      <c r="M28" s="43">
        <f t="shared" ref="M28:M39" si="20">C28*25*D28/100</f>
        <v>10</v>
      </c>
      <c r="N28" s="43">
        <f t="shared" si="4"/>
        <v>15</v>
      </c>
      <c r="O28" s="43">
        <f t="shared" si="5"/>
        <v>25</v>
      </c>
      <c r="P28" s="43">
        <f t="shared" si="6"/>
        <v>27.5</v>
      </c>
      <c r="Q28" s="43">
        <f t="shared" ref="Q28:Q39" si="21">C28*25*H28/100</f>
        <v>5</v>
      </c>
      <c r="R28" s="43">
        <f t="shared" si="8"/>
        <v>7.5</v>
      </c>
      <c r="S28" s="43">
        <f t="shared" si="16"/>
        <v>35</v>
      </c>
      <c r="T28" s="43">
        <f t="shared" si="16"/>
        <v>42.5</v>
      </c>
      <c r="U28" s="62"/>
    </row>
    <row r="29" spans="1:24" ht="25.5" x14ac:dyDescent="0.2">
      <c r="A29" s="35">
        <v>3</v>
      </c>
      <c r="B29" s="6" t="s">
        <v>66</v>
      </c>
      <c r="C29" s="1">
        <v>1</v>
      </c>
      <c r="D29" s="3">
        <v>20</v>
      </c>
      <c r="E29" s="95">
        <v>30</v>
      </c>
      <c r="F29" s="33">
        <v>50</v>
      </c>
      <c r="G29" s="33">
        <v>55</v>
      </c>
      <c r="H29" s="3">
        <v>10</v>
      </c>
      <c r="I29" s="3">
        <v>15</v>
      </c>
      <c r="J29" s="61">
        <f t="shared" si="18"/>
        <v>0.5</v>
      </c>
      <c r="K29" s="61">
        <f t="shared" si="19"/>
        <v>0.55000000000000004</v>
      </c>
      <c r="L29" s="42">
        <f t="shared" si="12"/>
        <v>25</v>
      </c>
      <c r="M29" s="43">
        <f t="shared" si="20"/>
        <v>5</v>
      </c>
      <c r="N29" s="43">
        <f t="shared" si="4"/>
        <v>7.5</v>
      </c>
      <c r="O29" s="43">
        <f t="shared" si="5"/>
        <v>12.5</v>
      </c>
      <c r="P29" s="43">
        <f t="shared" si="6"/>
        <v>13.75</v>
      </c>
      <c r="Q29" s="43">
        <f t="shared" si="21"/>
        <v>2.5</v>
      </c>
      <c r="R29" s="43">
        <f t="shared" si="8"/>
        <v>3.75</v>
      </c>
      <c r="S29" s="43">
        <f t="shared" si="16"/>
        <v>17.5</v>
      </c>
      <c r="T29" s="43">
        <f t="shared" si="16"/>
        <v>21.25</v>
      </c>
      <c r="U29" s="62"/>
    </row>
    <row r="30" spans="1:24" x14ac:dyDescent="0.2">
      <c r="A30" s="35">
        <v>3</v>
      </c>
      <c r="B30" s="6" t="s">
        <v>67</v>
      </c>
      <c r="C30" s="1">
        <v>2</v>
      </c>
      <c r="D30" s="3">
        <v>20</v>
      </c>
      <c r="E30" s="95">
        <v>30</v>
      </c>
      <c r="F30" s="33">
        <v>50</v>
      </c>
      <c r="G30" s="33">
        <v>55</v>
      </c>
      <c r="H30" s="3">
        <v>10</v>
      </c>
      <c r="I30" s="3">
        <v>15</v>
      </c>
      <c r="J30" s="61">
        <f t="shared" si="18"/>
        <v>1</v>
      </c>
      <c r="K30" s="61">
        <f t="shared" si="19"/>
        <v>1.1000000000000001</v>
      </c>
      <c r="L30" s="42">
        <f t="shared" si="12"/>
        <v>50</v>
      </c>
      <c r="M30" s="43">
        <f t="shared" si="20"/>
        <v>10</v>
      </c>
      <c r="N30" s="43">
        <f t="shared" si="4"/>
        <v>15</v>
      </c>
      <c r="O30" s="43">
        <f t="shared" si="5"/>
        <v>25</v>
      </c>
      <c r="P30" s="43">
        <f t="shared" si="6"/>
        <v>27.5</v>
      </c>
      <c r="Q30" s="43">
        <f t="shared" si="21"/>
        <v>5</v>
      </c>
      <c r="R30" s="43">
        <f t="shared" si="8"/>
        <v>7.5</v>
      </c>
      <c r="S30" s="43">
        <f t="shared" si="16"/>
        <v>35</v>
      </c>
      <c r="T30" s="43">
        <f t="shared" si="16"/>
        <v>42.5</v>
      </c>
      <c r="U30" s="62"/>
    </row>
    <row r="31" spans="1:24" ht="25.5" x14ac:dyDescent="0.2">
      <c r="A31" s="35">
        <v>3</v>
      </c>
      <c r="B31" s="6" t="s">
        <v>68</v>
      </c>
      <c r="C31" s="1">
        <v>1</v>
      </c>
      <c r="D31" s="3">
        <v>20</v>
      </c>
      <c r="E31" s="95">
        <v>30</v>
      </c>
      <c r="F31" s="33">
        <v>50</v>
      </c>
      <c r="G31" s="33">
        <v>55</v>
      </c>
      <c r="H31" s="3">
        <v>10</v>
      </c>
      <c r="I31" s="3">
        <v>20</v>
      </c>
      <c r="J31" s="61">
        <f t="shared" si="18"/>
        <v>0.5</v>
      </c>
      <c r="K31" s="61">
        <f t="shared" si="19"/>
        <v>0.55000000000000004</v>
      </c>
      <c r="L31" s="42">
        <f t="shared" si="12"/>
        <v>25</v>
      </c>
      <c r="M31" s="43">
        <f t="shared" si="20"/>
        <v>5</v>
      </c>
      <c r="N31" s="43">
        <f t="shared" si="4"/>
        <v>7.5</v>
      </c>
      <c r="O31" s="43">
        <f t="shared" si="5"/>
        <v>12.5</v>
      </c>
      <c r="P31" s="43">
        <f t="shared" si="6"/>
        <v>13.75</v>
      </c>
      <c r="Q31" s="43">
        <f t="shared" si="21"/>
        <v>2.5</v>
      </c>
      <c r="R31" s="43">
        <f t="shared" si="8"/>
        <v>5</v>
      </c>
      <c r="S31" s="43">
        <f t="shared" si="16"/>
        <v>17.5</v>
      </c>
      <c r="T31" s="43">
        <f t="shared" si="16"/>
        <v>21.25</v>
      </c>
      <c r="U31" s="62"/>
    </row>
    <row r="32" spans="1:24" ht="25.5" x14ac:dyDescent="0.2">
      <c r="A32" s="35">
        <v>3</v>
      </c>
      <c r="B32" s="6" t="s">
        <v>69</v>
      </c>
      <c r="C32" s="1">
        <v>2</v>
      </c>
      <c r="D32" s="3">
        <v>20</v>
      </c>
      <c r="E32" s="95">
        <v>30</v>
      </c>
      <c r="F32" s="33">
        <v>50</v>
      </c>
      <c r="G32" s="33">
        <v>55</v>
      </c>
      <c r="H32" s="3">
        <v>10</v>
      </c>
      <c r="I32" s="3">
        <v>20</v>
      </c>
      <c r="J32" s="61">
        <f t="shared" si="18"/>
        <v>1</v>
      </c>
      <c r="K32" s="61">
        <f t="shared" si="19"/>
        <v>1.1000000000000001</v>
      </c>
      <c r="L32" s="42">
        <f t="shared" si="12"/>
        <v>50</v>
      </c>
      <c r="M32" s="43">
        <f t="shared" si="20"/>
        <v>10</v>
      </c>
      <c r="N32" s="43">
        <f t="shared" si="4"/>
        <v>15</v>
      </c>
      <c r="O32" s="43">
        <f t="shared" si="5"/>
        <v>25</v>
      </c>
      <c r="P32" s="43">
        <f t="shared" si="6"/>
        <v>27.5</v>
      </c>
      <c r="Q32" s="43">
        <f t="shared" si="21"/>
        <v>5</v>
      </c>
      <c r="R32" s="43">
        <f t="shared" si="8"/>
        <v>10</v>
      </c>
      <c r="S32" s="43">
        <f t="shared" si="16"/>
        <v>35</v>
      </c>
      <c r="T32" s="43">
        <f t="shared" si="16"/>
        <v>42.5</v>
      </c>
      <c r="U32" s="62"/>
    </row>
    <row r="33" spans="1:24" x14ac:dyDescent="0.2">
      <c r="A33" s="35">
        <v>3</v>
      </c>
      <c r="B33" s="6" t="s">
        <v>70</v>
      </c>
      <c r="C33" s="1">
        <v>2</v>
      </c>
      <c r="D33" s="3">
        <v>20</v>
      </c>
      <c r="E33" s="95">
        <v>30</v>
      </c>
      <c r="F33" s="33">
        <v>50</v>
      </c>
      <c r="G33" s="33">
        <v>55</v>
      </c>
      <c r="H33" s="3">
        <v>10</v>
      </c>
      <c r="I33" s="3">
        <v>20</v>
      </c>
      <c r="J33" s="61">
        <f t="shared" si="18"/>
        <v>1</v>
      </c>
      <c r="K33" s="61">
        <f t="shared" si="19"/>
        <v>1.1000000000000001</v>
      </c>
      <c r="L33" s="42">
        <f t="shared" si="12"/>
        <v>50</v>
      </c>
      <c r="M33" s="43">
        <f t="shared" si="20"/>
        <v>10</v>
      </c>
      <c r="N33" s="43">
        <f t="shared" si="4"/>
        <v>15</v>
      </c>
      <c r="O33" s="43">
        <f t="shared" si="5"/>
        <v>25</v>
      </c>
      <c r="P33" s="43">
        <f t="shared" si="6"/>
        <v>27.5</v>
      </c>
      <c r="Q33" s="43">
        <f t="shared" si="21"/>
        <v>5</v>
      </c>
      <c r="R33" s="43">
        <f t="shared" si="8"/>
        <v>10</v>
      </c>
      <c r="S33" s="43">
        <f t="shared" si="16"/>
        <v>35</v>
      </c>
      <c r="T33" s="43">
        <f t="shared" si="16"/>
        <v>42.5</v>
      </c>
      <c r="U33" s="62"/>
    </row>
    <row r="34" spans="1:24" x14ac:dyDescent="0.2">
      <c r="A34" s="35">
        <v>3</v>
      </c>
      <c r="B34" s="6" t="s">
        <v>71</v>
      </c>
      <c r="C34" s="1">
        <v>1</v>
      </c>
      <c r="D34" s="3">
        <v>20</v>
      </c>
      <c r="E34" s="95">
        <v>30</v>
      </c>
      <c r="F34" s="33">
        <v>50</v>
      </c>
      <c r="G34" s="33">
        <v>55</v>
      </c>
      <c r="H34" s="3">
        <v>10</v>
      </c>
      <c r="I34" s="3">
        <v>20</v>
      </c>
      <c r="J34" s="61">
        <f t="shared" si="18"/>
        <v>0.5</v>
      </c>
      <c r="K34" s="61">
        <f t="shared" si="19"/>
        <v>0.55000000000000004</v>
      </c>
      <c r="L34" s="42">
        <f t="shared" si="12"/>
        <v>25</v>
      </c>
      <c r="M34" s="43">
        <f t="shared" si="20"/>
        <v>5</v>
      </c>
      <c r="N34" s="43">
        <f t="shared" si="4"/>
        <v>7.5</v>
      </c>
      <c r="O34" s="43">
        <f t="shared" si="5"/>
        <v>12.5</v>
      </c>
      <c r="P34" s="43">
        <f t="shared" si="6"/>
        <v>13.75</v>
      </c>
      <c r="Q34" s="43">
        <f t="shared" si="21"/>
        <v>2.5</v>
      </c>
      <c r="R34" s="43">
        <f t="shared" si="8"/>
        <v>5</v>
      </c>
      <c r="S34" s="43">
        <f t="shared" si="16"/>
        <v>17.5</v>
      </c>
      <c r="T34" s="43">
        <f t="shared" si="16"/>
        <v>21.25</v>
      </c>
      <c r="U34" s="62"/>
    </row>
    <row r="35" spans="1:24" ht="25.5" x14ac:dyDescent="0.2">
      <c r="A35" s="35">
        <v>3</v>
      </c>
      <c r="B35" s="6" t="s">
        <v>72</v>
      </c>
      <c r="C35" s="1">
        <v>2</v>
      </c>
      <c r="D35" s="3">
        <v>20</v>
      </c>
      <c r="E35" s="95">
        <v>30</v>
      </c>
      <c r="F35" s="33">
        <v>50</v>
      </c>
      <c r="G35" s="33">
        <v>55</v>
      </c>
      <c r="H35" s="3">
        <v>10</v>
      </c>
      <c r="I35" s="3">
        <v>15</v>
      </c>
      <c r="J35" s="61">
        <f t="shared" si="18"/>
        <v>1</v>
      </c>
      <c r="K35" s="61">
        <f t="shared" si="19"/>
        <v>1.1000000000000001</v>
      </c>
      <c r="L35" s="42">
        <f t="shared" si="12"/>
        <v>50</v>
      </c>
      <c r="M35" s="43">
        <f t="shared" si="20"/>
        <v>10</v>
      </c>
      <c r="N35" s="43">
        <f t="shared" si="4"/>
        <v>15</v>
      </c>
      <c r="O35" s="43">
        <f t="shared" si="5"/>
        <v>25</v>
      </c>
      <c r="P35" s="43">
        <f t="shared" si="6"/>
        <v>27.5</v>
      </c>
      <c r="Q35" s="43">
        <f t="shared" si="21"/>
        <v>5</v>
      </c>
      <c r="R35" s="43">
        <f t="shared" si="8"/>
        <v>7.5</v>
      </c>
      <c r="S35" s="43">
        <f t="shared" si="16"/>
        <v>35</v>
      </c>
      <c r="T35" s="43">
        <f t="shared" si="16"/>
        <v>42.5</v>
      </c>
      <c r="U35" s="62"/>
    </row>
    <row r="36" spans="1:24" ht="25.5" x14ac:dyDescent="0.2">
      <c r="A36" s="35">
        <v>3</v>
      </c>
      <c r="B36" s="6" t="s">
        <v>73</v>
      </c>
      <c r="C36" s="1">
        <v>10</v>
      </c>
      <c r="D36" s="3">
        <v>20</v>
      </c>
      <c r="E36" s="95">
        <v>30</v>
      </c>
      <c r="F36" s="33">
        <v>50</v>
      </c>
      <c r="G36" s="33">
        <v>55</v>
      </c>
      <c r="H36" s="3">
        <v>10</v>
      </c>
      <c r="I36" s="3">
        <v>15</v>
      </c>
      <c r="J36" s="61">
        <f t="shared" si="18"/>
        <v>5</v>
      </c>
      <c r="K36" s="61">
        <f t="shared" si="19"/>
        <v>5.5</v>
      </c>
      <c r="L36" s="42">
        <f t="shared" si="12"/>
        <v>250</v>
      </c>
      <c r="M36" s="43">
        <f t="shared" si="20"/>
        <v>50</v>
      </c>
      <c r="N36" s="43">
        <f t="shared" si="4"/>
        <v>75</v>
      </c>
      <c r="O36" s="43">
        <f t="shared" si="5"/>
        <v>125</v>
      </c>
      <c r="P36" s="43">
        <f t="shared" si="6"/>
        <v>137.5</v>
      </c>
      <c r="Q36" s="43">
        <f t="shared" si="21"/>
        <v>25</v>
      </c>
      <c r="R36" s="43">
        <f t="shared" si="8"/>
        <v>37.5</v>
      </c>
      <c r="S36" s="43">
        <f t="shared" si="16"/>
        <v>175</v>
      </c>
      <c r="T36" s="43">
        <f t="shared" si="16"/>
        <v>212.5</v>
      </c>
      <c r="U36" s="62"/>
    </row>
    <row r="37" spans="1:24" ht="25.5" x14ac:dyDescent="0.2">
      <c r="A37" s="35">
        <v>3</v>
      </c>
      <c r="B37" s="6" t="s">
        <v>74</v>
      </c>
      <c r="C37" s="1">
        <v>10</v>
      </c>
      <c r="D37" s="3">
        <v>20</v>
      </c>
      <c r="E37" s="95">
        <v>30</v>
      </c>
      <c r="F37" s="33">
        <v>50</v>
      </c>
      <c r="G37" s="33">
        <v>55</v>
      </c>
      <c r="H37" s="3">
        <v>10</v>
      </c>
      <c r="I37" s="3">
        <v>15</v>
      </c>
      <c r="J37" s="61">
        <f t="shared" si="18"/>
        <v>5</v>
      </c>
      <c r="K37" s="61">
        <f t="shared" si="19"/>
        <v>5.5</v>
      </c>
      <c r="L37" s="42">
        <f t="shared" si="12"/>
        <v>250</v>
      </c>
      <c r="M37" s="43">
        <f t="shared" si="20"/>
        <v>50</v>
      </c>
      <c r="N37" s="43">
        <f t="shared" si="4"/>
        <v>75</v>
      </c>
      <c r="O37" s="43">
        <f t="shared" si="5"/>
        <v>125</v>
      </c>
      <c r="P37" s="43">
        <f t="shared" si="6"/>
        <v>137.5</v>
      </c>
      <c r="Q37" s="43">
        <f t="shared" si="21"/>
        <v>25</v>
      </c>
      <c r="R37" s="43">
        <f t="shared" si="8"/>
        <v>37.5</v>
      </c>
      <c r="S37" s="43">
        <f t="shared" si="16"/>
        <v>175</v>
      </c>
      <c r="T37" s="43">
        <f t="shared" si="16"/>
        <v>212.5</v>
      </c>
      <c r="U37" s="62"/>
    </row>
    <row r="38" spans="1:24" ht="25.5" x14ac:dyDescent="0.2">
      <c r="A38" s="35">
        <v>3</v>
      </c>
      <c r="B38" s="6" t="s">
        <v>75</v>
      </c>
      <c r="C38" s="1">
        <v>7</v>
      </c>
      <c r="D38" s="3">
        <v>20</v>
      </c>
      <c r="E38" s="95">
        <v>30</v>
      </c>
      <c r="F38" s="33">
        <v>50</v>
      </c>
      <c r="G38" s="33">
        <v>55</v>
      </c>
      <c r="H38" s="3">
        <v>10</v>
      </c>
      <c r="I38" s="3">
        <v>15</v>
      </c>
      <c r="J38" s="61">
        <f t="shared" si="18"/>
        <v>3.5</v>
      </c>
      <c r="K38" s="61">
        <f t="shared" si="19"/>
        <v>3.85</v>
      </c>
      <c r="L38" s="42">
        <f t="shared" si="12"/>
        <v>175</v>
      </c>
      <c r="M38" s="43">
        <f t="shared" si="20"/>
        <v>35</v>
      </c>
      <c r="N38" s="43">
        <f t="shared" si="4"/>
        <v>52.5</v>
      </c>
      <c r="O38" s="43">
        <f t="shared" si="5"/>
        <v>87.5</v>
      </c>
      <c r="P38" s="43">
        <f t="shared" si="6"/>
        <v>96.25</v>
      </c>
      <c r="Q38" s="43">
        <f t="shared" si="21"/>
        <v>17.5</v>
      </c>
      <c r="R38" s="43">
        <f t="shared" si="8"/>
        <v>26.25</v>
      </c>
      <c r="S38" s="43">
        <f t="shared" si="16"/>
        <v>122.5</v>
      </c>
      <c r="T38" s="43">
        <f t="shared" si="16"/>
        <v>148.75</v>
      </c>
      <c r="U38" s="62"/>
    </row>
    <row r="39" spans="1:24" x14ac:dyDescent="0.2">
      <c r="A39" s="35">
        <v>3</v>
      </c>
      <c r="B39" s="47" t="s">
        <v>77</v>
      </c>
      <c r="C39" s="1">
        <v>7</v>
      </c>
      <c r="D39" s="3">
        <v>20</v>
      </c>
      <c r="E39" s="3">
        <v>40</v>
      </c>
      <c r="F39" s="33">
        <v>60</v>
      </c>
      <c r="G39" s="33">
        <v>65</v>
      </c>
      <c r="H39" s="3">
        <v>10</v>
      </c>
      <c r="I39" s="3">
        <v>15</v>
      </c>
      <c r="J39" s="61">
        <f t="shared" si="18"/>
        <v>4.2</v>
      </c>
      <c r="K39" s="61">
        <f t="shared" si="19"/>
        <v>4.55</v>
      </c>
      <c r="L39" s="42">
        <f t="shared" si="12"/>
        <v>175</v>
      </c>
      <c r="M39" s="43">
        <f t="shared" si="20"/>
        <v>35</v>
      </c>
      <c r="N39" s="43">
        <f t="shared" si="4"/>
        <v>70</v>
      </c>
      <c r="O39" s="43">
        <f t="shared" si="5"/>
        <v>105</v>
      </c>
      <c r="P39" s="43">
        <f t="shared" si="6"/>
        <v>113.75</v>
      </c>
      <c r="Q39" s="43">
        <f t="shared" si="21"/>
        <v>17.5</v>
      </c>
      <c r="R39" s="43">
        <f t="shared" si="8"/>
        <v>26.25</v>
      </c>
      <c r="S39" s="43">
        <f t="shared" si="16"/>
        <v>140</v>
      </c>
      <c r="T39" s="43">
        <f t="shared" si="16"/>
        <v>183.75</v>
      </c>
      <c r="U39" s="62"/>
    </row>
    <row r="40" spans="1:24" s="56" customFormat="1" x14ac:dyDescent="0.25">
      <c r="A40" s="65" t="s">
        <v>32</v>
      </c>
      <c r="B40" s="49"/>
      <c r="C40" s="50">
        <f>SUM(C28:C39)</f>
        <v>47</v>
      </c>
      <c r="D40" s="66"/>
      <c r="E40" s="66"/>
      <c r="F40" s="66"/>
      <c r="G40" s="66"/>
      <c r="H40" s="66"/>
      <c r="I40" s="66"/>
      <c r="J40" s="50">
        <f>SUM(J28:J39)</f>
        <v>24.2</v>
      </c>
      <c r="K40" s="50">
        <f>SUM(K28:K39)</f>
        <v>26.55</v>
      </c>
      <c r="L40" s="52"/>
      <c r="M40" s="50">
        <f t="shared" ref="M40:T40" si="22">SUM(M28:M39)</f>
        <v>235</v>
      </c>
      <c r="N40" s="50">
        <f t="shared" si="22"/>
        <v>370</v>
      </c>
      <c r="O40" s="50">
        <f t="shared" si="22"/>
        <v>605</v>
      </c>
      <c r="P40" s="50">
        <f t="shared" si="22"/>
        <v>663.75</v>
      </c>
      <c r="Q40" s="50">
        <f t="shared" si="22"/>
        <v>117.5</v>
      </c>
      <c r="R40" s="50">
        <f t="shared" si="22"/>
        <v>183.75</v>
      </c>
      <c r="S40" s="53">
        <f t="shared" si="22"/>
        <v>840</v>
      </c>
      <c r="T40" s="53">
        <f t="shared" si="22"/>
        <v>1033.75</v>
      </c>
      <c r="U40" s="60">
        <v>256</v>
      </c>
      <c r="V40" s="60">
        <f>S40+U40</f>
        <v>1096</v>
      </c>
      <c r="W40" s="60">
        <f>T40+U40</f>
        <v>1289.75</v>
      </c>
      <c r="X40" s="60">
        <v>1120</v>
      </c>
    </row>
    <row r="41" spans="1:24" ht="38.25" x14ac:dyDescent="0.25">
      <c r="A41" s="67" t="s">
        <v>90</v>
      </c>
      <c r="B41" s="46"/>
      <c r="C41" s="43"/>
      <c r="D41" s="63"/>
      <c r="E41" s="63"/>
      <c r="F41" s="64"/>
      <c r="G41" s="64"/>
      <c r="H41" s="63"/>
      <c r="I41" s="63"/>
      <c r="J41" s="41"/>
      <c r="K41" s="41"/>
      <c r="L41" s="42"/>
      <c r="M41" s="43"/>
      <c r="N41" s="43"/>
      <c r="O41" s="43"/>
      <c r="P41" s="43"/>
      <c r="Q41" s="43"/>
      <c r="R41" s="43"/>
      <c r="S41" s="68"/>
      <c r="T41" s="68"/>
      <c r="U41" s="69"/>
      <c r="V41" s="69"/>
      <c r="W41" s="69"/>
      <c r="X41" s="69"/>
    </row>
    <row r="42" spans="1:24" ht="25.5" x14ac:dyDescent="0.25">
      <c r="A42" s="34">
        <v>2</v>
      </c>
      <c r="B42" s="5" t="s">
        <v>84</v>
      </c>
      <c r="C42" s="1">
        <v>7</v>
      </c>
      <c r="D42" s="3">
        <v>20</v>
      </c>
      <c r="E42" s="3">
        <v>40</v>
      </c>
      <c r="F42" s="33">
        <v>60</v>
      </c>
      <c r="G42" s="33">
        <v>65</v>
      </c>
      <c r="H42" s="3">
        <v>10</v>
      </c>
      <c r="I42" s="3">
        <v>15</v>
      </c>
      <c r="J42" s="41">
        <f t="shared" ref="J42:J47" si="23">(C42*F42)/100</f>
        <v>4.2</v>
      </c>
      <c r="K42" s="41">
        <f>C42*G42/100</f>
        <v>4.55</v>
      </c>
      <c r="L42" s="42">
        <f t="shared" si="12"/>
        <v>175</v>
      </c>
      <c r="M42" s="43">
        <f t="shared" ref="M42:M47" si="24">C42*25*D42/100</f>
        <v>35</v>
      </c>
      <c r="N42" s="43">
        <f t="shared" ref="N42:N47" si="25">C42*25*E42/100</f>
        <v>70</v>
      </c>
      <c r="O42" s="43">
        <f t="shared" ref="O42:O47" si="26">C42*25*F42/100</f>
        <v>105</v>
      </c>
      <c r="P42" s="43">
        <f t="shared" ref="P42:P47" si="27">C42*25*G42/100</f>
        <v>113.75</v>
      </c>
      <c r="Q42" s="43">
        <f t="shared" ref="Q42:Q47" si="28">C42*25*H42/100</f>
        <v>17.5</v>
      </c>
      <c r="R42" s="43">
        <f t="shared" ref="R42:R47" si="29">C42*25*I42/100</f>
        <v>26.25</v>
      </c>
      <c r="S42" s="43">
        <f t="shared" ref="S42:T47" si="30">M42+O42</f>
        <v>140</v>
      </c>
      <c r="T42" s="43">
        <f t="shared" si="30"/>
        <v>183.75</v>
      </c>
    </row>
    <row r="43" spans="1:24" ht="25.5" x14ac:dyDescent="0.2">
      <c r="A43" s="34">
        <v>2</v>
      </c>
      <c r="B43" s="6" t="s">
        <v>85</v>
      </c>
      <c r="C43" s="1">
        <v>7</v>
      </c>
      <c r="D43" s="3">
        <v>20</v>
      </c>
      <c r="E43" s="3">
        <v>40</v>
      </c>
      <c r="F43" s="33">
        <v>60</v>
      </c>
      <c r="G43" s="33">
        <v>65</v>
      </c>
      <c r="H43" s="3">
        <v>10</v>
      </c>
      <c r="I43" s="3">
        <v>15</v>
      </c>
      <c r="J43" s="41">
        <f t="shared" si="23"/>
        <v>4.2</v>
      </c>
      <c r="K43" s="41">
        <f t="shared" ref="K43:K47" si="31">C43*G43/100</f>
        <v>4.55</v>
      </c>
      <c r="L43" s="42">
        <f t="shared" si="12"/>
        <v>175</v>
      </c>
      <c r="M43" s="43">
        <f t="shared" si="24"/>
        <v>35</v>
      </c>
      <c r="N43" s="43">
        <f t="shared" si="25"/>
        <v>70</v>
      </c>
      <c r="O43" s="43">
        <f t="shared" si="26"/>
        <v>105</v>
      </c>
      <c r="P43" s="43">
        <f t="shared" si="27"/>
        <v>113.75</v>
      </c>
      <c r="Q43" s="43">
        <f t="shared" si="28"/>
        <v>17.5</v>
      </c>
      <c r="R43" s="43">
        <f t="shared" si="29"/>
        <v>26.25</v>
      </c>
      <c r="S43" s="43">
        <f t="shared" si="30"/>
        <v>140</v>
      </c>
      <c r="T43" s="43">
        <f t="shared" si="30"/>
        <v>183.75</v>
      </c>
    </row>
    <row r="44" spans="1:24" ht="25.5" x14ac:dyDescent="0.25">
      <c r="A44" s="34">
        <v>2</v>
      </c>
      <c r="B44" s="5" t="s">
        <v>86</v>
      </c>
      <c r="C44" s="1">
        <v>7</v>
      </c>
      <c r="D44" s="3">
        <v>20</v>
      </c>
      <c r="E44" s="3">
        <v>40</v>
      </c>
      <c r="F44" s="33">
        <v>60</v>
      </c>
      <c r="G44" s="33">
        <v>65</v>
      </c>
      <c r="H44" s="3">
        <v>10</v>
      </c>
      <c r="I44" s="3">
        <v>15</v>
      </c>
      <c r="J44" s="41">
        <f t="shared" si="23"/>
        <v>4.2</v>
      </c>
      <c r="K44" s="41">
        <f t="shared" si="31"/>
        <v>4.55</v>
      </c>
      <c r="L44" s="42">
        <f t="shared" si="12"/>
        <v>175</v>
      </c>
      <c r="M44" s="43">
        <f t="shared" si="24"/>
        <v>35</v>
      </c>
      <c r="N44" s="43">
        <f t="shared" si="25"/>
        <v>70</v>
      </c>
      <c r="O44" s="43">
        <f t="shared" si="26"/>
        <v>105</v>
      </c>
      <c r="P44" s="43">
        <f t="shared" si="27"/>
        <v>113.75</v>
      </c>
      <c r="Q44" s="43">
        <f t="shared" si="28"/>
        <v>17.5</v>
      </c>
      <c r="R44" s="43">
        <f t="shared" si="29"/>
        <v>26.25</v>
      </c>
      <c r="S44" s="43">
        <f t="shared" si="30"/>
        <v>140</v>
      </c>
      <c r="T44" s="43">
        <f t="shared" si="30"/>
        <v>183.75</v>
      </c>
    </row>
    <row r="45" spans="1:24" ht="25.5" x14ac:dyDescent="0.25">
      <c r="A45" s="34">
        <v>3</v>
      </c>
      <c r="B45" s="5" t="s">
        <v>87</v>
      </c>
      <c r="C45" s="1">
        <v>7</v>
      </c>
      <c r="D45" s="3">
        <v>20</v>
      </c>
      <c r="E45" s="3">
        <v>40</v>
      </c>
      <c r="F45" s="33">
        <v>60</v>
      </c>
      <c r="G45" s="33">
        <v>65</v>
      </c>
      <c r="H45" s="3">
        <v>10</v>
      </c>
      <c r="I45" s="3">
        <v>15</v>
      </c>
      <c r="J45" s="41">
        <f t="shared" si="23"/>
        <v>4.2</v>
      </c>
      <c r="K45" s="41">
        <f t="shared" si="31"/>
        <v>4.55</v>
      </c>
      <c r="L45" s="42">
        <f t="shared" si="12"/>
        <v>175</v>
      </c>
      <c r="M45" s="43">
        <f t="shared" si="24"/>
        <v>35</v>
      </c>
      <c r="N45" s="43">
        <f t="shared" si="25"/>
        <v>70</v>
      </c>
      <c r="O45" s="43">
        <f t="shared" si="26"/>
        <v>105</v>
      </c>
      <c r="P45" s="43">
        <f t="shared" si="27"/>
        <v>113.75</v>
      </c>
      <c r="Q45" s="43">
        <f t="shared" si="28"/>
        <v>17.5</v>
      </c>
      <c r="R45" s="43">
        <f t="shared" si="29"/>
        <v>26.25</v>
      </c>
      <c r="S45" s="43">
        <f t="shared" si="30"/>
        <v>140</v>
      </c>
      <c r="T45" s="43">
        <f t="shared" si="30"/>
        <v>183.75</v>
      </c>
    </row>
    <row r="46" spans="1:24" ht="25.5" x14ac:dyDescent="0.25">
      <c r="A46" s="34">
        <v>3</v>
      </c>
      <c r="B46" s="5" t="s">
        <v>88</v>
      </c>
      <c r="C46" s="1">
        <v>7</v>
      </c>
      <c r="D46" s="3">
        <v>20</v>
      </c>
      <c r="E46" s="3">
        <v>40</v>
      </c>
      <c r="F46" s="33">
        <v>60</v>
      </c>
      <c r="G46" s="33">
        <v>65</v>
      </c>
      <c r="H46" s="3">
        <v>10</v>
      </c>
      <c r="I46" s="3">
        <v>15</v>
      </c>
      <c r="J46" s="41">
        <f t="shared" si="23"/>
        <v>4.2</v>
      </c>
      <c r="K46" s="41">
        <f t="shared" si="31"/>
        <v>4.55</v>
      </c>
      <c r="L46" s="42">
        <f t="shared" si="12"/>
        <v>175</v>
      </c>
      <c r="M46" s="43">
        <f t="shared" si="24"/>
        <v>35</v>
      </c>
      <c r="N46" s="43">
        <f t="shared" si="25"/>
        <v>70</v>
      </c>
      <c r="O46" s="43">
        <f t="shared" si="26"/>
        <v>105</v>
      </c>
      <c r="P46" s="43">
        <f t="shared" si="27"/>
        <v>113.75</v>
      </c>
      <c r="Q46" s="43">
        <f t="shared" si="28"/>
        <v>17.5</v>
      </c>
      <c r="R46" s="43">
        <f t="shared" si="29"/>
        <v>26.25</v>
      </c>
      <c r="S46" s="43">
        <f t="shared" si="30"/>
        <v>140</v>
      </c>
      <c r="T46" s="43">
        <f t="shared" si="30"/>
        <v>183.75</v>
      </c>
    </row>
    <row r="47" spans="1:24" ht="25.5" x14ac:dyDescent="0.25">
      <c r="A47" s="34">
        <v>3</v>
      </c>
      <c r="B47" s="5" t="s">
        <v>89</v>
      </c>
      <c r="C47" s="1">
        <v>7</v>
      </c>
      <c r="D47" s="3">
        <v>20</v>
      </c>
      <c r="E47" s="3">
        <v>40</v>
      </c>
      <c r="F47" s="33">
        <v>60</v>
      </c>
      <c r="G47" s="33">
        <v>65</v>
      </c>
      <c r="H47" s="3">
        <v>10</v>
      </c>
      <c r="I47" s="3">
        <v>15</v>
      </c>
      <c r="J47" s="41">
        <f t="shared" si="23"/>
        <v>4.2</v>
      </c>
      <c r="K47" s="41">
        <f t="shared" si="31"/>
        <v>4.55</v>
      </c>
      <c r="L47" s="42">
        <f t="shared" si="12"/>
        <v>175</v>
      </c>
      <c r="M47" s="43">
        <f t="shared" si="24"/>
        <v>35</v>
      </c>
      <c r="N47" s="43">
        <f t="shared" si="25"/>
        <v>70</v>
      </c>
      <c r="O47" s="43">
        <f t="shared" si="26"/>
        <v>105</v>
      </c>
      <c r="P47" s="43">
        <f t="shared" si="27"/>
        <v>113.75</v>
      </c>
      <c r="Q47" s="43">
        <f t="shared" si="28"/>
        <v>17.5</v>
      </c>
      <c r="R47" s="43">
        <f t="shared" si="29"/>
        <v>26.25</v>
      </c>
      <c r="S47" s="43">
        <f t="shared" si="30"/>
        <v>140</v>
      </c>
      <c r="T47" s="43">
        <f t="shared" si="30"/>
        <v>183.75</v>
      </c>
    </row>
    <row r="48" spans="1:24" ht="25.5" x14ac:dyDescent="0.25">
      <c r="A48" s="67" t="s">
        <v>31</v>
      </c>
      <c r="B48" s="46"/>
      <c r="C48" s="43"/>
      <c r="D48" s="63"/>
      <c r="E48" s="63"/>
      <c r="F48" s="64"/>
      <c r="G48" s="64"/>
      <c r="H48" s="63"/>
      <c r="I48" s="63"/>
      <c r="J48" s="41"/>
      <c r="K48" s="41"/>
      <c r="L48" s="42"/>
      <c r="M48" s="42"/>
      <c r="N48" s="42"/>
      <c r="O48" s="42"/>
      <c r="P48" s="42"/>
      <c r="Q48" s="42"/>
      <c r="R48" s="42"/>
      <c r="S48" s="42"/>
      <c r="T48" s="42"/>
    </row>
    <row r="49" spans="1:24" s="40" customFormat="1" ht="21.95" customHeight="1" x14ac:dyDescent="0.25">
      <c r="A49" s="98" t="s">
        <v>16</v>
      </c>
      <c r="B49" s="70" t="s">
        <v>17</v>
      </c>
      <c r="C49" s="71">
        <f>C13+C27+C40</f>
        <v>138</v>
      </c>
      <c r="D49" s="37"/>
      <c r="E49" s="37"/>
      <c r="F49" s="36"/>
      <c r="G49" s="36"/>
      <c r="H49" s="37"/>
      <c r="I49" s="37"/>
      <c r="J49" s="72"/>
      <c r="K49" s="72"/>
      <c r="L49" s="73"/>
      <c r="M49" s="73"/>
      <c r="N49" s="73"/>
      <c r="O49" s="73"/>
      <c r="P49" s="73"/>
      <c r="Q49" s="73"/>
      <c r="R49" s="73"/>
      <c r="S49" s="73"/>
      <c r="T49" s="73"/>
    </row>
    <row r="50" spans="1:24" s="75" customFormat="1" x14ac:dyDescent="0.25">
      <c r="A50" s="99"/>
      <c r="B50" s="74" t="s">
        <v>3</v>
      </c>
      <c r="C50" s="71"/>
      <c r="D50" s="37"/>
      <c r="E50" s="37"/>
      <c r="F50" s="36"/>
      <c r="G50" s="36"/>
      <c r="H50" s="37"/>
      <c r="I50" s="37"/>
      <c r="J50" s="72"/>
      <c r="K50" s="72"/>
      <c r="L50" s="73"/>
      <c r="M50" s="73"/>
      <c r="N50" s="73"/>
      <c r="O50" s="73"/>
      <c r="P50" s="73"/>
      <c r="Q50" s="73"/>
      <c r="R50" s="73"/>
      <c r="S50" s="73"/>
      <c r="T50" s="73"/>
    </row>
    <row r="51" spans="1:24" s="75" customFormat="1" ht="22.35" customHeight="1" x14ac:dyDescent="0.25">
      <c r="A51" s="99"/>
      <c r="B51" s="74" t="s">
        <v>18</v>
      </c>
      <c r="C51" s="71">
        <v>42</v>
      </c>
      <c r="D51" s="37"/>
      <c r="E51" s="37"/>
      <c r="F51" s="36"/>
      <c r="G51" s="36"/>
      <c r="H51" s="37"/>
      <c r="I51" s="37"/>
      <c r="J51" s="72"/>
      <c r="K51" s="72"/>
      <c r="L51" s="73"/>
      <c r="M51" s="73"/>
      <c r="N51" s="73"/>
      <c r="O51" s="73"/>
      <c r="P51" s="73"/>
      <c r="Q51" s="73"/>
      <c r="R51" s="73"/>
      <c r="S51" s="73"/>
      <c r="T51" s="73"/>
    </row>
    <row r="52" spans="1:24" s="75" customFormat="1" ht="22.35" customHeight="1" x14ac:dyDescent="0.25">
      <c r="A52" s="100"/>
      <c r="B52" s="74" t="s">
        <v>16</v>
      </c>
      <c r="C52" s="71">
        <f>C49+C51</f>
        <v>180</v>
      </c>
      <c r="D52" s="37"/>
      <c r="E52" s="37"/>
      <c r="F52" s="36"/>
      <c r="G52" s="36"/>
      <c r="H52" s="37"/>
      <c r="I52" s="37"/>
      <c r="J52" s="76">
        <f>J13+J27+J40</f>
        <v>71.400000000000006</v>
      </c>
      <c r="K52" s="72">
        <f>K13+K27+K40</f>
        <v>81.149999999999991</v>
      </c>
      <c r="L52" s="73"/>
      <c r="M52" s="73"/>
      <c r="N52" s="73"/>
      <c r="O52" s="73"/>
      <c r="P52" s="73"/>
      <c r="Q52" s="73"/>
      <c r="R52" s="73"/>
      <c r="S52" s="73"/>
      <c r="T52" s="73"/>
    </row>
    <row r="54" spans="1:24" ht="19.899999999999999" customHeight="1" x14ac:dyDescent="0.25"/>
    <row r="58" spans="1:24" x14ac:dyDescent="0.25">
      <c r="H58" s="79" t="s">
        <v>12</v>
      </c>
      <c r="I58" s="79"/>
      <c r="J58" s="79" t="s">
        <v>13</v>
      </c>
      <c r="K58" s="79"/>
      <c r="L58" s="79" t="s">
        <v>14</v>
      </c>
    </row>
    <row r="59" spans="1:24" x14ac:dyDescent="0.2">
      <c r="F59" s="80" t="s">
        <v>78</v>
      </c>
      <c r="G59" s="81"/>
      <c r="H59" s="82" t="s">
        <v>0</v>
      </c>
      <c r="I59" s="82" t="s">
        <v>79</v>
      </c>
      <c r="J59" s="82" t="s">
        <v>0</v>
      </c>
      <c r="K59" s="82" t="s">
        <v>79</v>
      </c>
      <c r="L59" s="82" t="s">
        <v>0</v>
      </c>
      <c r="M59" s="83" t="s">
        <v>79</v>
      </c>
    </row>
    <row r="60" spans="1:24" x14ac:dyDescent="0.2">
      <c r="F60" s="84"/>
      <c r="G60" s="85"/>
      <c r="H60" s="85"/>
      <c r="I60" s="85"/>
      <c r="J60" s="85"/>
      <c r="K60" s="85"/>
      <c r="L60" s="85"/>
    </row>
    <row r="61" spans="1:24" x14ac:dyDescent="0.2">
      <c r="F61" s="84"/>
      <c r="G61" s="86" t="s">
        <v>80</v>
      </c>
      <c r="H61" s="86">
        <v>16</v>
      </c>
      <c r="I61" s="86"/>
      <c r="J61" s="86">
        <v>13</v>
      </c>
      <c r="K61" s="86"/>
      <c r="L61" s="86">
        <v>13</v>
      </c>
      <c r="O61" s="78">
        <f>H61+J61+L61</f>
        <v>42</v>
      </c>
    </row>
    <row r="62" spans="1:24" x14ac:dyDescent="0.2">
      <c r="F62" s="84"/>
      <c r="G62" s="86" t="s">
        <v>81</v>
      </c>
      <c r="H62" s="87">
        <f>C13</f>
        <v>44</v>
      </c>
      <c r="I62" s="85">
        <f>H62*100/H63</f>
        <v>73.333333333333329</v>
      </c>
      <c r="J62" s="87">
        <f>C27</f>
        <v>47</v>
      </c>
      <c r="K62" s="85">
        <f>J62*100/J63</f>
        <v>78.333333333333329</v>
      </c>
      <c r="L62" s="87">
        <f>C40</f>
        <v>47</v>
      </c>
      <c r="M62" s="88">
        <f>L62*100/L63</f>
        <v>78.333333333333329</v>
      </c>
      <c r="N62" s="88"/>
      <c r="O62" s="88">
        <f>H62+J62+L62</f>
        <v>138</v>
      </c>
    </row>
    <row r="63" spans="1:24" x14ac:dyDescent="0.25">
      <c r="F63" s="7"/>
      <c r="G63" s="4"/>
      <c r="H63" s="89">
        <f>SUM(H61:H62)</f>
        <v>60</v>
      </c>
      <c r="I63" s="89"/>
      <c r="J63" s="89">
        <f>SUM(J61:J62)</f>
        <v>60</v>
      </c>
      <c r="K63" s="89"/>
      <c r="L63" s="89">
        <f>SUM(L61:L62)</f>
        <v>60</v>
      </c>
      <c r="M63" s="90"/>
      <c r="N63" s="90"/>
      <c r="O63" s="90">
        <f>H63+J63+L63</f>
        <v>180</v>
      </c>
    </row>
    <row r="64" spans="1:24" s="78" customFormat="1" x14ac:dyDescent="0.25">
      <c r="B64" s="77"/>
      <c r="F64" s="7"/>
      <c r="G64" s="4" t="s">
        <v>82</v>
      </c>
      <c r="H64" s="91">
        <f>J13</f>
        <v>20.100000000000001</v>
      </c>
      <c r="I64" s="4">
        <f>H64*100/H62</f>
        <v>45.681818181818187</v>
      </c>
      <c r="J64" s="91">
        <f>J27</f>
        <v>27.099999999999998</v>
      </c>
      <c r="K64" s="4">
        <f>J64*100/J62</f>
        <v>57.659574468085104</v>
      </c>
      <c r="L64" s="91">
        <f>J40</f>
        <v>24.2</v>
      </c>
      <c r="M64" s="78">
        <f>L64*100/L62</f>
        <v>51.48936170212766</v>
      </c>
      <c r="U64" s="45"/>
      <c r="V64" s="45"/>
      <c r="W64" s="45"/>
      <c r="X64" s="45"/>
    </row>
    <row r="65" spans="2:24" s="78" customFormat="1" x14ac:dyDescent="0.25">
      <c r="B65" s="77"/>
      <c r="F65" s="7"/>
      <c r="G65" s="4"/>
      <c r="H65" s="4"/>
      <c r="I65" s="4"/>
      <c r="J65" s="4"/>
      <c r="K65" s="4"/>
      <c r="L65" s="4"/>
      <c r="U65" s="45"/>
      <c r="V65" s="45"/>
      <c r="W65" s="45"/>
      <c r="X65" s="45"/>
    </row>
    <row r="66" spans="2:24" s="78" customFormat="1" ht="25.5" x14ac:dyDescent="0.25">
      <c r="B66" s="77"/>
      <c r="F66" s="7"/>
      <c r="G66" s="92" t="s">
        <v>83</v>
      </c>
      <c r="H66" s="93">
        <f>H62*45/100</f>
        <v>19.8</v>
      </c>
      <c r="I66" s="94"/>
      <c r="J66" s="93">
        <f>J62*50/100</f>
        <v>23.5</v>
      </c>
      <c r="K66" s="93"/>
      <c r="L66" s="93">
        <f>L62*50/100</f>
        <v>23.5</v>
      </c>
      <c r="U66" s="45"/>
      <c r="V66" s="45"/>
      <c r="W66" s="45"/>
      <c r="X66" s="45"/>
    </row>
  </sheetData>
  <mergeCells count="7">
    <mergeCell ref="O1:P1"/>
    <mergeCell ref="Q1:R1"/>
    <mergeCell ref="A49:A52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J27" sqref="J27"/>
    </sheetView>
  </sheetViews>
  <sheetFormatPr defaultColWidth="9.140625" defaultRowHeight="15" x14ac:dyDescent="0.25"/>
  <cols>
    <col min="1" max="1" width="23" style="10" customWidth="1"/>
    <col min="2" max="2" width="9.140625" style="10"/>
    <col min="3" max="3" width="13.85546875" style="10" customWidth="1"/>
    <col min="4" max="5" width="9.140625" style="10"/>
    <col min="6" max="6" width="10.5703125" style="10" customWidth="1"/>
    <col min="7" max="8" width="9.140625" style="10"/>
    <col min="9" max="9" width="10.28515625" style="10" customWidth="1"/>
    <col min="10" max="11" width="9.140625" style="10"/>
    <col min="12" max="12" width="11" style="10" customWidth="1"/>
    <col min="13" max="13" width="9.140625" style="10"/>
    <col min="14" max="14" width="14.7109375" style="10" customWidth="1"/>
    <col min="15" max="15" width="13.7109375" style="10" customWidth="1"/>
    <col min="16" max="16" width="9.140625" style="10"/>
    <col min="17" max="17" width="8.85546875" customWidth="1"/>
    <col min="18" max="16384" width="9.140625" style="10"/>
  </cols>
  <sheetData>
    <row r="1" spans="1:16" s="10" customFormat="1" ht="12.75" x14ac:dyDescent="0.2">
      <c r="A1" s="108" t="s">
        <v>37</v>
      </c>
      <c r="B1" s="105" t="s">
        <v>38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 t="s">
        <v>11</v>
      </c>
      <c r="O1" s="105" t="s">
        <v>39</v>
      </c>
    </row>
    <row r="2" spans="1:16" s="10" customFormat="1" ht="12.75" x14ac:dyDescent="0.2">
      <c r="A2" s="108"/>
      <c r="B2" s="9" t="s">
        <v>12</v>
      </c>
      <c r="C2" s="9" t="s">
        <v>40</v>
      </c>
      <c r="D2" s="9" t="s">
        <v>0</v>
      </c>
      <c r="E2" s="9" t="s">
        <v>13</v>
      </c>
      <c r="F2" s="9" t="s">
        <v>40</v>
      </c>
      <c r="G2" s="9" t="s">
        <v>0</v>
      </c>
      <c r="H2" s="9" t="s">
        <v>14</v>
      </c>
      <c r="I2" s="9" t="s">
        <v>40</v>
      </c>
      <c r="J2" s="9" t="s">
        <v>0</v>
      </c>
      <c r="K2" s="9" t="s">
        <v>15</v>
      </c>
      <c r="L2" s="9" t="s">
        <v>40</v>
      </c>
      <c r="M2" s="9" t="s">
        <v>0</v>
      </c>
      <c r="N2" s="105"/>
      <c r="O2" s="105"/>
    </row>
    <row r="3" spans="1:16" s="10" customFormat="1" ht="12.75" x14ac:dyDescent="0.2">
      <c r="A3" s="8" t="s">
        <v>4</v>
      </c>
      <c r="B3" s="11">
        <v>4</v>
      </c>
      <c r="C3" s="11">
        <f>B3*35</f>
        <v>140</v>
      </c>
      <c r="D3" s="12">
        <v>8</v>
      </c>
      <c r="E3" s="11">
        <v>4</v>
      </c>
      <c r="F3" s="11">
        <f>E3*35</f>
        <v>140</v>
      </c>
      <c r="G3" s="12">
        <v>8</v>
      </c>
      <c r="H3" s="11">
        <v>4</v>
      </c>
      <c r="I3" s="11">
        <f>H3*35</f>
        <v>140</v>
      </c>
      <c r="J3" s="12">
        <v>8</v>
      </c>
      <c r="K3" s="11">
        <v>4</v>
      </c>
      <c r="L3" s="11">
        <f>K3*32</f>
        <v>128</v>
      </c>
      <c r="M3" s="12">
        <v>8</v>
      </c>
      <c r="N3" s="13">
        <f t="shared" ref="N3:N8" si="0">D3+G3+J3+M3</f>
        <v>32</v>
      </c>
      <c r="O3" s="11">
        <f>C3+F3+I3+L3</f>
        <v>548</v>
      </c>
    </row>
    <row r="4" spans="1:16" s="10" customFormat="1" ht="12.75" x14ac:dyDescent="0.2">
      <c r="A4" s="14" t="s">
        <v>5</v>
      </c>
      <c r="B4" s="15">
        <v>2</v>
      </c>
      <c r="C4" s="11">
        <f t="shared" ref="C4:C10" si="1">B4*35</f>
        <v>70</v>
      </c>
      <c r="D4" s="16">
        <v>4</v>
      </c>
      <c r="E4" s="15">
        <v>2</v>
      </c>
      <c r="F4" s="11">
        <f t="shared" ref="F4:F10" si="2">E4*35</f>
        <v>70</v>
      </c>
      <c r="G4" s="16">
        <v>4</v>
      </c>
      <c r="H4" s="15">
        <v>2</v>
      </c>
      <c r="I4" s="11">
        <f t="shared" ref="I4:I10" si="3">H4*35</f>
        <v>70</v>
      </c>
      <c r="J4" s="16">
        <v>4</v>
      </c>
      <c r="K4" s="15">
        <v>2</v>
      </c>
      <c r="L4" s="11">
        <f t="shared" ref="L4:L10" si="4">K4*32</f>
        <v>64</v>
      </c>
      <c r="M4" s="16">
        <v>4</v>
      </c>
      <c r="N4" s="17">
        <f t="shared" si="0"/>
        <v>16</v>
      </c>
      <c r="O4" s="11">
        <f t="shared" ref="O4:O10" si="5">C4+F4+I4+L4</f>
        <v>274</v>
      </c>
    </row>
    <row r="5" spans="1:16" s="10" customFormat="1" ht="12.75" x14ac:dyDescent="0.2">
      <c r="A5" s="8" t="s">
        <v>6</v>
      </c>
      <c r="B5" s="11">
        <v>4</v>
      </c>
      <c r="C5" s="11">
        <f t="shared" si="1"/>
        <v>140</v>
      </c>
      <c r="D5" s="12">
        <v>8</v>
      </c>
      <c r="E5" s="11">
        <v>4</v>
      </c>
      <c r="F5" s="11">
        <f t="shared" si="2"/>
        <v>140</v>
      </c>
      <c r="G5" s="12">
        <v>8</v>
      </c>
      <c r="H5" s="11">
        <v>3</v>
      </c>
      <c r="I5" s="11">
        <f t="shared" si="3"/>
        <v>105</v>
      </c>
      <c r="J5" s="12">
        <v>6</v>
      </c>
      <c r="K5" s="11">
        <v>3</v>
      </c>
      <c r="L5" s="11">
        <f t="shared" si="4"/>
        <v>96</v>
      </c>
      <c r="M5" s="12">
        <v>6</v>
      </c>
      <c r="N5" s="13">
        <f t="shared" si="0"/>
        <v>28</v>
      </c>
      <c r="O5" s="11">
        <f t="shared" si="5"/>
        <v>481</v>
      </c>
    </row>
    <row r="6" spans="1:16" s="10" customFormat="1" ht="12.75" x14ac:dyDescent="0.2">
      <c r="A6" s="14" t="s">
        <v>8</v>
      </c>
      <c r="B6" s="15">
        <v>1</v>
      </c>
      <c r="C6" s="11">
        <f t="shared" si="1"/>
        <v>35</v>
      </c>
      <c r="D6" s="16">
        <v>2</v>
      </c>
      <c r="E6" s="15">
        <v>1</v>
      </c>
      <c r="F6" s="11">
        <f t="shared" si="2"/>
        <v>35</v>
      </c>
      <c r="G6" s="16">
        <v>2</v>
      </c>
      <c r="H6" s="18">
        <v>1</v>
      </c>
      <c r="I6" s="11">
        <f t="shared" si="3"/>
        <v>35</v>
      </c>
      <c r="J6" s="16">
        <v>2</v>
      </c>
      <c r="K6" s="15"/>
      <c r="L6" s="11">
        <f t="shared" si="4"/>
        <v>0</v>
      </c>
      <c r="M6" s="16"/>
      <c r="N6" s="17">
        <f t="shared" si="0"/>
        <v>6</v>
      </c>
      <c r="O6" s="11">
        <f t="shared" si="5"/>
        <v>105</v>
      </c>
    </row>
    <row r="7" spans="1:16" s="10" customFormat="1" ht="12.75" x14ac:dyDescent="0.2">
      <c r="A7" s="8" t="s">
        <v>9</v>
      </c>
      <c r="B7" s="11"/>
      <c r="C7" s="11">
        <f t="shared" si="1"/>
        <v>0</v>
      </c>
      <c r="D7" s="12"/>
      <c r="E7" s="11"/>
      <c r="F7" s="11">
        <f t="shared" si="2"/>
        <v>0</v>
      </c>
      <c r="G7" s="12"/>
      <c r="H7" s="11"/>
      <c r="I7" s="11">
        <f t="shared" si="3"/>
        <v>0</v>
      </c>
      <c r="J7" s="12"/>
      <c r="K7" s="11">
        <v>2</v>
      </c>
      <c r="L7" s="11">
        <f t="shared" si="4"/>
        <v>64</v>
      </c>
      <c r="M7" s="12">
        <v>3</v>
      </c>
      <c r="N7" s="13">
        <f t="shared" si="0"/>
        <v>3</v>
      </c>
      <c r="O7" s="11">
        <f t="shared" si="5"/>
        <v>64</v>
      </c>
    </row>
    <row r="8" spans="1:16" s="10" customFormat="1" ht="25.5" x14ac:dyDescent="0.2">
      <c r="A8" s="14" t="s">
        <v>19</v>
      </c>
      <c r="B8" s="15"/>
      <c r="C8" s="11">
        <f t="shared" si="1"/>
        <v>0</v>
      </c>
      <c r="D8" s="16"/>
      <c r="E8" s="15"/>
      <c r="F8" s="11">
        <f t="shared" si="2"/>
        <v>0</v>
      </c>
      <c r="G8" s="16"/>
      <c r="H8" s="15"/>
      <c r="I8" s="11">
        <f t="shared" si="3"/>
        <v>0</v>
      </c>
      <c r="J8" s="16"/>
      <c r="K8" s="15">
        <v>1</v>
      </c>
      <c r="L8" s="11">
        <f t="shared" si="4"/>
        <v>32</v>
      </c>
      <c r="M8" s="16">
        <v>2</v>
      </c>
      <c r="N8" s="17">
        <f t="shared" si="0"/>
        <v>2</v>
      </c>
      <c r="O8" s="11">
        <f t="shared" si="5"/>
        <v>32</v>
      </c>
    </row>
    <row r="9" spans="1:16" s="10" customFormat="1" ht="25.5" x14ac:dyDescent="0.2">
      <c r="A9" s="8" t="s">
        <v>7</v>
      </c>
      <c r="B9" s="11">
        <v>2</v>
      </c>
      <c r="C9" s="11">
        <f t="shared" si="1"/>
        <v>70</v>
      </c>
      <c r="D9" s="12">
        <v>2</v>
      </c>
      <c r="E9" s="11">
        <v>2</v>
      </c>
      <c r="F9" s="11">
        <f t="shared" si="2"/>
        <v>70</v>
      </c>
      <c r="G9" s="12">
        <v>2</v>
      </c>
      <c r="H9" s="11">
        <v>2</v>
      </c>
      <c r="I9" s="11">
        <f t="shared" si="3"/>
        <v>70</v>
      </c>
      <c r="J9" s="12">
        <v>2</v>
      </c>
      <c r="K9" s="11">
        <v>2</v>
      </c>
      <c r="L9" s="11">
        <f t="shared" si="4"/>
        <v>64</v>
      </c>
      <c r="M9" s="12">
        <v>2</v>
      </c>
      <c r="N9" s="13">
        <f>D9+G9+J9+M9</f>
        <v>8</v>
      </c>
      <c r="O9" s="11">
        <f t="shared" si="5"/>
        <v>274</v>
      </c>
    </row>
    <row r="10" spans="1:16" s="10" customFormat="1" ht="12.75" x14ac:dyDescent="0.2">
      <c r="A10" s="8" t="s">
        <v>10</v>
      </c>
      <c r="B10" s="11">
        <v>1</v>
      </c>
      <c r="C10" s="11">
        <f t="shared" si="1"/>
        <v>35</v>
      </c>
      <c r="D10" s="12">
        <v>1</v>
      </c>
      <c r="E10" s="11">
        <v>1</v>
      </c>
      <c r="F10" s="11">
        <f t="shared" si="2"/>
        <v>35</v>
      </c>
      <c r="G10" s="12">
        <v>1</v>
      </c>
      <c r="H10" s="11">
        <v>1</v>
      </c>
      <c r="I10" s="11">
        <f t="shared" si="3"/>
        <v>35</v>
      </c>
      <c r="J10" s="12">
        <v>1</v>
      </c>
      <c r="K10" s="11">
        <v>1</v>
      </c>
      <c r="L10" s="11">
        <f t="shared" si="4"/>
        <v>32</v>
      </c>
      <c r="M10" s="12">
        <v>1</v>
      </c>
      <c r="N10" s="13">
        <f t="shared" ref="N10" si="6">D10+G10+J10+M10</f>
        <v>4</v>
      </c>
      <c r="O10" s="11">
        <f t="shared" si="5"/>
        <v>137</v>
      </c>
    </row>
    <row r="11" spans="1:16" s="10" customFormat="1" ht="12.75" x14ac:dyDescent="0.2">
      <c r="A11" s="8" t="s">
        <v>16</v>
      </c>
      <c r="B11" s="9">
        <f t="shared" ref="B11:N11" si="7">SUM(B3:B10)</f>
        <v>14</v>
      </c>
      <c r="C11" s="9">
        <f>SUM(C3:C10)</f>
        <v>490</v>
      </c>
      <c r="D11" s="19">
        <f t="shared" si="7"/>
        <v>25</v>
      </c>
      <c r="E11" s="20">
        <f t="shared" si="7"/>
        <v>14</v>
      </c>
      <c r="F11" s="20">
        <f>SUM(F3:F10)</f>
        <v>490</v>
      </c>
      <c r="G11" s="19">
        <f t="shared" si="7"/>
        <v>25</v>
      </c>
      <c r="H11" s="20">
        <f t="shared" si="7"/>
        <v>13</v>
      </c>
      <c r="I11" s="20">
        <f>SUM(I3:I10)</f>
        <v>455</v>
      </c>
      <c r="J11" s="16">
        <f>SUM(J3:J10)</f>
        <v>23</v>
      </c>
      <c r="K11" s="20">
        <f t="shared" si="7"/>
        <v>15</v>
      </c>
      <c r="L11" s="20">
        <f>SUM(L3:L10)</f>
        <v>480</v>
      </c>
      <c r="M11" s="16">
        <f t="shared" si="7"/>
        <v>26</v>
      </c>
      <c r="N11" s="9">
        <f t="shared" si="7"/>
        <v>99</v>
      </c>
      <c r="O11" s="9">
        <f>SUM(O3:O10)</f>
        <v>1915</v>
      </c>
      <c r="P11" s="10">
        <f>C11+F11+I11+L11</f>
        <v>1915</v>
      </c>
    </row>
    <row r="17" spans="1:13" s="10" customFormat="1" ht="12.75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106"/>
    </row>
    <row r="18" spans="1:13" s="10" customFormat="1" ht="12.75" x14ac:dyDescent="0.2">
      <c r="A18" s="21"/>
      <c r="B18" s="22"/>
      <c r="C18" s="22"/>
      <c r="D18" s="22"/>
    </row>
    <row r="19" spans="1:13" s="10" customFormat="1" ht="12.75" x14ac:dyDescent="0.2">
      <c r="A19" s="107" t="s">
        <v>37</v>
      </c>
      <c r="B19" s="107" t="s">
        <v>41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</row>
    <row r="20" spans="1:13" s="10" customFormat="1" ht="12.75" x14ac:dyDescent="0.2">
      <c r="A20" s="107"/>
      <c r="B20" s="24" t="s">
        <v>12</v>
      </c>
      <c r="C20" s="23" t="s">
        <v>40</v>
      </c>
      <c r="D20" s="24" t="s">
        <v>0</v>
      </c>
      <c r="E20" s="24" t="s">
        <v>13</v>
      </c>
      <c r="F20" s="23" t="s">
        <v>40</v>
      </c>
      <c r="G20" s="24" t="s">
        <v>0</v>
      </c>
      <c r="H20" s="24" t="s">
        <v>14</v>
      </c>
      <c r="I20" s="23" t="s">
        <v>40</v>
      </c>
      <c r="J20" s="24" t="s">
        <v>0</v>
      </c>
      <c r="K20" s="24" t="s">
        <v>0</v>
      </c>
      <c r="L20" s="24" t="s">
        <v>40</v>
      </c>
    </row>
    <row r="21" spans="1:13" s="10" customFormat="1" ht="12.75" x14ac:dyDescent="0.2">
      <c r="A21" s="25" t="s">
        <v>4</v>
      </c>
      <c r="B21" s="26">
        <v>3</v>
      </c>
      <c r="C21" s="27">
        <f>B21*35</f>
        <v>105</v>
      </c>
      <c r="D21" s="28">
        <v>6</v>
      </c>
      <c r="E21" s="26">
        <v>3</v>
      </c>
      <c r="F21" s="26">
        <f>E21*35</f>
        <v>105</v>
      </c>
      <c r="G21" s="28">
        <v>6</v>
      </c>
      <c r="H21" s="26">
        <v>3</v>
      </c>
      <c r="I21" s="27">
        <f>H21*32</f>
        <v>96</v>
      </c>
      <c r="J21" s="28">
        <v>6</v>
      </c>
      <c r="K21" s="29">
        <f>D21+G21+J21+F22</f>
        <v>88</v>
      </c>
      <c r="L21" s="27">
        <f>C21+F21+I21</f>
        <v>306</v>
      </c>
    </row>
    <row r="22" spans="1:13" s="10" customFormat="1" ht="12.75" x14ac:dyDescent="0.2">
      <c r="A22" s="25" t="s">
        <v>5</v>
      </c>
      <c r="B22" s="26">
        <v>2</v>
      </c>
      <c r="C22" s="27">
        <f t="shared" ref="C22:C25" si="8">B22*35</f>
        <v>70</v>
      </c>
      <c r="D22" s="28">
        <v>4</v>
      </c>
      <c r="E22" s="26">
        <v>2</v>
      </c>
      <c r="F22" s="26">
        <f t="shared" ref="F22:F25" si="9">E22*35</f>
        <v>70</v>
      </c>
      <c r="G22" s="28">
        <v>4</v>
      </c>
      <c r="H22" s="26">
        <v>2</v>
      </c>
      <c r="I22" s="27">
        <f t="shared" ref="I22:I25" si="10">H22*32</f>
        <v>64</v>
      </c>
      <c r="J22" s="28">
        <v>4</v>
      </c>
      <c r="K22" s="29">
        <f>D22+G22+J22+F23</f>
        <v>82</v>
      </c>
      <c r="L22" s="27">
        <f t="shared" ref="L22:L25" si="11">C22+F22+I22</f>
        <v>204</v>
      </c>
    </row>
    <row r="23" spans="1:13" s="10" customFormat="1" ht="25.5" x14ac:dyDescent="0.2">
      <c r="A23" s="30" t="s">
        <v>7</v>
      </c>
      <c r="B23" s="26">
        <v>2</v>
      </c>
      <c r="C23" s="27">
        <f t="shared" si="8"/>
        <v>70</v>
      </c>
      <c r="D23" s="28">
        <v>2</v>
      </c>
      <c r="E23" s="26">
        <v>2</v>
      </c>
      <c r="F23" s="26">
        <f t="shared" si="9"/>
        <v>70</v>
      </c>
      <c r="G23" s="28">
        <v>2</v>
      </c>
      <c r="H23" s="26">
        <v>2</v>
      </c>
      <c r="I23" s="27">
        <f t="shared" si="10"/>
        <v>64</v>
      </c>
      <c r="J23" s="28">
        <v>2</v>
      </c>
      <c r="K23" s="29">
        <f>D23+G23+J23+F24</f>
        <v>6</v>
      </c>
      <c r="L23" s="27">
        <f t="shared" si="11"/>
        <v>204</v>
      </c>
    </row>
    <row r="24" spans="1:13" s="10" customFormat="1" ht="12.75" x14ac:dyDescent="0.2">
      <c r="A24" s="25" t="s">
        <v>8</v>
      </c>
      <c r="B24" s="26">
        <v>2</v>
      </c>
      <c r="C24" s="27">
        <f t="shared" si="8"/>
        <v>70</v>
      </c>
      <c r="D24" s="28">
        <v>3</v>
      </c>
      <c r="E24" s="26"/>
      <c r="F24" s="26">
        <f t="shared" si="9"/>
        <v>0</v>
      </c>
      <c r="G24" s="28"/>
      <c r="H24" s="26"/>
      <c r="I24" s="27">
        <f t="shared" si="10"/>
        <v>0</v>
      </c>
      <c r="J24" s="28"/>
      <c r="K24" s="29">
        <f>D24+G24+J24+F25</f>
        <v>38</v>
      </c>
      <c r="L24" s="27">
        <f t="shared" si="11"/>
        <v>70</v>
      </c>
    </row>
    <row r="25" spans="1:13" s="10" customFormat="1" ht="12.75" x14ac:dyDescent="0.2">
      <c r="A25" s="25" t="s">
        <v>10</v>
      </c>
      <c r="B25" s="26">
        <v>1</v>
      </c>
      <c r="C25" s="27">
        <f t="shared" si="8"/>
        <v>35</v>
      </c>
      <c r="D25" s="28">
        <v>1</v>
      </c>
      <c r="E25" s="26">
        <v>1</v>
      </c>
      <c r="F25" s="26">
        <f t="shared" si="9"/>
        <v>35</v>
      </c>
      <c r="G25" s="28">
        <v>1</v>
      </c>
      <c r="H25" s="26">
        <v>1</v>
      </c>
      <c r="I25" s="27">
        <f t="shared" si="10"/>
        <v>32</v>
      </c>
      <c r="J25" s="28">
        <v>1</v>
      </c>
      <c r="K25" s="29">
        <f>D25+G25+J25+F26</f>
        <v>283</v>
      </c>
      <c r="L25" s="27">
        <f t="shared" si="11"/>
        <v>102</v>
      </c>
    </row>
    <row r="26" spans="1:13" s="10" customFormat="1" ht="12.75" x14ac:dyDescent="0.2">
      <c r="A26" s="25" t="s">
        <v>16</v>
      </c>
      <c r="B26" s="29">
        <f t="shared" ref="B26:L26" si="12">SUM(B21:B25)</f>
        <v>10</v>
      </c>
      <c r="C26" s="31">
        <f t="shared" si="12"/>
        <v>350</v>
      </c>
      <c r="D26" s="32">
        <f t="shared" si="12"/>
        <v>16</v>
      </c>
      <c r="E26" s="29">
        <f t="shared" si="12"/>
        <v>8</v>
      </c>
      <c r="F26" s="29">
        <f t="shared" si="12"/>
        <v>280</v>
      </c>
      <c r="G26" s="32">
        <f t="shared" si="12"/>
        <v>13</v>
      </c>
      <c r="H26" s="29">
        <f t="shared" si="12"/>
        <v>8</v>
      </c>
      <c r="I26" s="31">
        <f t="shared" si="12"/>
        <v>256</v>
      </c>
      <c r="J26" s="32">
        <f t="shared" si="12"/>
        <v>13</v>
      </c>
      <c r="K26" s="29">
        <f t="shared" si="12"/>
        <v>497</v>
      </c>
      <c r="L26" s="31">
        <f t="shared" si="12"/>
        <v>886</v>
      </c>
      <c r="M26" s="10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8</vt:i4>
      </vt:variant>
    </vt:vector>
  </HeadingPairs>
  <TitlesOfParts>
    <vt:vector size="10" baseType="lpstr">
      <vt:lpstr>ZAVARIVAČ</vt:lpstr>
      <vt:lpstr>OO dio</vt:lpstr>
      <vt:lpstr>ZAVARIVAČ!_Toc157676429</vt:lpstr>
      <vt:lpstr>ZAVARIVAČ!_Toc177978864</vt:lpstr>
      <vt:lpstr>ZAVARIVAČ!_Toc177978870</vt:lpstr>
      <vt:lpstr>ZAVARIVAČ!_Toc177978871</vt:lpstr>
      <vt:lpstr>ZAVARIVAČ!_Toc177978872</vt:lpstr>
      <vt:lpstr>ZAVARIVAČ!_Toc177978877</vt:lpstr>
      <vt:lpstr>ZAVARIVAČ!_Toc177978878</vt:lpstr>
      <vt:lpstr>ZAVARIVAČ!Podrucje_ispisa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2024-12-10T14:18:42Z</cp:lastPrinted>
  <dcterms:created xsi:type="dcterms:W3CDTF">2023-10-16T10:32:43Z</dcterms:created>
  <dcterms:modified xsi:type="dcterms:W3CDTF">2026-01-20T13:36:18Z</dcterms:modified>
</cp:coreProperties>
</file>