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asoohr-my.sharepoint.com/personal/nada_duzel_asoo_hr/Documents/Desktop/IZVJEŠTAJI/1-6/"/>
    </mc:Choice>
  </mc:AlternateContent>
  <xr:revisionPtr revIDLastSave="2" documentId="11_C434FB696E58EF6E73FBCB2DD2864796F36690A2" xr6:coauthVersionLast="47" xr6:coauthVersionMax="47" xr10:uidLastSave="{BEF1F12F-AACB-4AEE-852E-76B271D385EB}"/>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E300" i="9" s="1"/>
  <c r="B300" i="9" s="1"/>
  <c r="G300" i="9"/>
  <c r="F300" i="9"/>
  <c r="H299" i="9"/>
  <c r="G299" i="9"/>
  <c r="F299" i="9"/>
  <c r="E299" i="9"/>
  <c r="B299" i="9" s="1"/>
  <c r="H298" i="9"/>
  <c r="G298" i="9"/>
  <c r="E298" i="9" s="1"/>
  <c r="B298" i="9" s="1"/>
  <c r="F298" i="9"/>
  <c r="H297" i="9"/>
  <c r="G297" i="9"/>
  <c r="E297" i="9" s="1"/>
  <c r="B297" i="9" s="1"/>
  <c r="F297" i="9"/>
  <c r="H296" i="9"/>
  <c r="E296" i="9" s="1"/>
  <c r="B296" i="9" s="1"/>
  <c r="G296" i="9"/>
  <c r="F296" i="9"/>
  <c r="H295" i="9"/>
  <c r="G295" i="9"/>
  <c r="F295" i="9"/>
  <c r="E295" i="9"/>
  <c r="B295" i="9" s="1"/>
  <c r="H294" i="9"/>
  <c r="G294" i="9"/>
  <c r="E294" i="9" s="1"/>
  <c r="B294" i="9" s="1"/>
  <c r="F294" i="9"/>
  <c r="H293" i="9"/>
  <c r="G293" i="9"/>
  <c r="E293" i="9" s="1"/>
  <c r="B293" i="9" s="1"/>
  <c r="F293" i="9"/>
  <c r="H292" i="9"/>
  <c r="E292" i="9" s="1"/>
  <c r="B292" i="9" s="1"/>
  <c r="G292" i="9"/>
  <c r="F292" i="9"/>
  <c r="H291" i="9"/>
  <c r="G291" i="9"/>
  <c r="F291" i="9"/>
  <c r="E291" i="9"/>
  <c r="B291" i="9" s="1"/>
  <c r="F290" i="9"/>
  <c r="G289" i="9"/>
  <c r="F289" i="9"/>
  <c r="H288" i="9"/>
  <c r="G288" i="9"/>
  <c r="F288" i="9"/>
  <c r="E288" i="9"/>
  <c r="B288" i="9" s="1"/>
  <c r="H287" i="9"/>
  <c r="G287" i="9"/>
  <c r="F287" i="9"/>
  <c r="E287" i="9"/>
  <c r="H286" i="9"/>
  <c r="G286" i="9"/>
  <c r="E286" i="9" s="1"/>
  <c r="B286" i="9" s="1"/>
  <c r="F286" i="9"/>
  <c r="H285" i="9"/>
  <c r="G285" i="9"/>
  <c r="E285" i="9" s="1"/>
  <c r="B285" i="9" s="1"/>
  <c r="F285" i="9"/>
  <c r="F284" i="9"/>
  <c r="H283" i="9"/>
  <c r="G283" i="9"/>
  <c r="F283" i="9"/>
  <c r="E283" i="9"/>
  <c r="B283" i="9" s="1"/>
  <c r="H282" i="9"/>
  <c r="G282" i="9"/>
  <c r="F282" i="9"/>
  <c r="E282" i="9"/>
  <c r="H281" i="9"/>
  <c r="G281" i="9"/>
  <c r="E281" i="9" s="1"/>
  <c r="F281" i="9"/>
  <c r="F280" i="9"/>
  <c r="F279" i="9"/>
  <c r="F278" i="9"/>
  <c r="F276" i="9"/>
  <c r="L275" i="9"/>
  <c r="F275" i="9" s="1"/>
  <c r="H275" i="9"/>
  <c r="F274" i="9"/>
  <c r="I273" i="9"/>
  <c r="H273" i="9"/>
  <c r="F273" i="9"/>
  <c r="E273" i="9"/>
  <c r="B273" i="9" s="1"/>
  <c r="E272" i="9"/>
  <c r="M271" i="9"/>
  <c r="L271" i="9"/>
  <c r="E271" i="9"/>
  <c r="M270" i="9"/>
  <c r="F270" i="9" s="1"/>
  <c r="L270" i="9"/>
  <c r="E270" i="9"/>
  <c r="M269" i="9"/>
  <c r="L269" i="9"/>
  <c r="F269" i="9"/>
  <c r="E269" i="9"/>
  <c r="M268" i="9"/>
  <c r="L268" i="9"/>
  <c r="F268" i="9" s="1"/>
  <c r="B268" i="9" s="1"/>
  <c r="E268" i="9"/>
  <c r="M267" i="9"/>
  <c r="L267" i="9"/>
  <c r="F267" i="9" s="1"/>
  <c r="B267" i="9" s="1"/>
  <c r="E267" i="9"/>
  <c r="M266" i="9"/>
  <c r="F266" i="9" s="1"/>
  <c r="L266" i="9"/>
  <c r="E266" i="9"/>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E255" i="9"/>
  <c r="M254" i="9"/>
  <c r="F254" i="9" s="1"/>
  <c r="L254" i="9"/>
  <c r="E254" i="9"/>
  <c r="M253" i="9"/>
  <c r="L253" i="9"/>
  <c r="F253" i="9"/>
  <c r="E253" i="9"/>
  <c r="M252" i="9"/>
  <c r="L252" i="9"/>
  <c r="F252" i="9" s="1"/>
  <c r="B252" i="9" s="1"/>
  <c r="E252" i="9"/>
  <c r="M251" i="9"/>
  <c r="L251" i="9"/>
  <c r="F251" i="9" s="1"/>
  <c r="B251" i="9" s="1"/>
  <c r="E251" i="9"/>
  <c r="M250" i="9"/>
  <c r="F250" i="9" s="1"/>
  <c r="L250" i="9"/>
  <c r="E250" i="9"/>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E239" i="9"/>
  <c r="M238" i="9"/>
  <c r="F238" i="9" s="1"/>
  <c r="L238" i="9"/>
  <c r="E238" i="9"/>
  <c r="M237" i="9"/>
  <c r="L237" i="9"/>
  <c r="F237" i="9"/>
  <c r="E237" i="9"/>
  <c r="M236" i="9"/>
  <c r="L236" i="9"/>
  <c r="F236" i="9" s="1"/>
  <c r="B236" i="9" s="1"/>
  <c r="E236" i="9"/>
  <c r="M235" i="9"/>
  <c r="L235" i="9"/>
  <c r="F235" i="9" s="1"/>
  <c r="B235" i="9" s="1"/>
  <c r="E235" i="9"/>
  <c r="M234" i="9"/>
  <c r="F234" i="9" s="1"/>
  <c r="L234" i="9"/>
  <c r="E234" i="9"/>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E223" i="9"/>
  <c r="M222" i="9"/>
  <c r="F222" i="9" s="1"/>
  <c r="L222" i="9"/>
  <c r="E222" i="9"/>
  <c r="M221" i="9"/>
  <c r="L221" i="9"/>
  <c r="F221" i="9"/>
  <c r="E221" i="9"/>
  <c r="M220" i="9"/>
  <c r="L220" i="9"/>
  <c r="F220" i="9" s="1"/>
  <c r="B220" i="9" s="1"/>
  <c r="E220" i="9"/>
  <c r="M219" i="9"/>
  <c r="L219" i="9"/>
  <c r="F219" i="9" s="1"/>
  <c r="B219" i="9" s="1"/>
  <c r="E219" i="9"/>
  <c r="M218" i="9"/>
  <c r="F218" i="9" s="1"/>
  <c r="L218" i="9"/>
  <c r="E218" i="9"/>
  <c r="M217" i="9"/>
  <c r="L217" i="9"/>
  <c r="F217" i="9"/>
  <c r="E217" i="9"/>
  <c r="M216" i="9"/>
  <c r="L216" i="9"/>
  <c r="F216" i="9" s="1"/>
  <c r="B216" i="9" s="1"/>
  <c r="E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G173" i="9"/>
  <c r="E173" i="9" s="1"/>
  <c r="B173" i="9" s="1"/>
  <c r="F173" i="9"/>
  <c r="F172" i="9"/>
  <c r="G171" i="9"/>
  <c r="E171" i="9" s="1"/>
  <c r="B171" i="9" s="1"/>
  <c r="F171" i="9"/>
  <c r="F170" i="9"/>
  <c r="G169" i="9"/>
  <c r="E169" i="9" s="1"/>
  <c r="B169" i="9" s="1"/>
  <c r="F169" i="9"/>
  <c r="F168" i="9"/>
  <c r="G167" i="9"/>
  <c r="E167" i="9" s="1"/>
  <c r="B167" i="9" s="1"/>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E103" i="9" s="1"/>
  <c r="B103" i="9" s="1"/>
  <c r="F103" i="9"/>
  <c r="H102" i="9"/>
  <c r="E102" i="9" s="1"/>
  <c r="G102" i="9"/>
  <c r="F102" i="9"/>
  <c r="B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E95" i="9" s="1"/>
  <c r="B95" i="9" s="1"/>
  <c r="F95" i="9"/>
  <c r="H94" i="9"/>
  <c r="E94" i="9" s="1"/>
  <c r="G94" i="9"/>
  <c r="F94" i="9"/>
  <c r="B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E87" i="9" s="1"/>
  <c r="B87" i="9" s="1"/>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E79" i="9" s="1"/>
  <c r="B79" i="9" s="1"/>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E71" i="9" s="1"/>
  <c r="B71" i="9" s="1"/>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E63" i="9" s="1"/>
  <c r="B63" i="9" s="1"/>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B32" i="9" s="1"/>
  <c r="F32" i="9"/>
  <c r="H31" i="9"/>
  <c r="G31" i="9"/>
  <c r="E31" i="9" s="1"/>
  <c r="B31" i="9" s="1"/>
  <c r="F31" i="9"/>
  <c r="H30" i="9"/>
  <c r="E30" i="9" s="1"/>
  <c r="G30" i="9"/>
  <c r="F30" i="9"/>
  <c r="B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G22" i="9"/>
  <c r="F22" i="9"/>
  <c r="B22" i="9"/>
  <c r="F21" i="9"/>
  <c r="F4" i="9"/>
  <c r="O3" i="9"/>
  <c r="I3" i="9"/>
  <c r="H3" i="9"/>
  <c r="G3" i="9"/>
  <c r="D101" i="8"/>
  <c r="C1576" i="1" s="1"/>
  <c r="H1576" i="1" s="1"/>
  <c r="D95" i="8"/>
  <c r="D90" i="8"/>
  <c r="D85" i="8"/>
  <c r="D80" i="8"/>
  <c r="D75" i="8"/>
  <c r="D70" i="8"/>
  <c r="D65" i="8"/>
  <c r="D60" i="8"/>
  <c r="D55" i="8"/>
  <c r="D50" i="8"/>
  <c r="D44" i="8"/>
  <c r="D36" i="8"/>
  <c r="D26" i="8"/>
  <c r="D24" i="8"/>
  <c r="D18" i="8"/>
  <c r="D8" i="8"/>
  <c r="D6" i="8"/>
  <c r="E44" i="7"/>
  <c r="D44" i="7"/>
  <c r="E39" i="7"/>
  <c r="D39" i="7"/>
  <c r="D38" i="7" s="1"/>
  <c r="E38" i="7"/>
  <c r="E30" i="7"/>
  <c r="D30" i="7"/>
  <c r="E23" i="7"/>
  <c r="E22" i="7" s="1"/>
  <c r="D23" i="7"/>
  <c r="D22" i="7"/>
  <c r="C1453" i="1" s="1"/>
  <c r="E14" i="7"/>
  <c r="D14" i="7"/>
  <c r="E7" i="7"/>
  <c r="D7" i="7"/>
  <c r="D6" i="7" s="1"/>
  <c r="D5" i="7" s="1"/>
  <c r="G315" i="9" s="1"/>
  <c r="E315" i="9" s="1"/>
  <c r="E6" i="7"/>
  <c r="E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E528" i="4" s="1"/>
  <c r="D629" i="4"/>
  <c r="F629" i="4" s="1"/>
  <c r="F628" i="4"/>
  <c r="F627" i="4"/>
  <c r="F626" i="4"/>
  <c r="E626" i="4"/>
  <c r="D626" i="4"/>
  <c r="G204" i="9" s="1"/>
  <c r="E204" i="9" s="1"/>
  <c r="B204" i="9"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E599" i="4"/>
  <c r="D599" i="4"/>
  <c r="F599" i="4" s="1"/>
  <c r="F598" i="4"/>
  <c r="F597" i="4"/>
  <c r="F596" i="4"/>
  <c r="F595"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E351" i="4" s="1"/>
  <c r="E350" i="4" s="1"/>
  <c r="E408"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E407" i="4" s="1"/>
  <c r="D402" i="1"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c r="L3" i="9" s="1"/>
  <c r="C1580" i="1"/>
  <c r="C1579" i="1"/>
  <c r="H1578" i="1"/>
  <c r="G1578" i="1"/>
  <c r="C1578" i="1"/>
  <c r="C1577" i="1"/>
  <c r="H1577" i="1" s="1"/>
  <c r="G1576" i="1"/>
  <c r="C1575" i="1"/>
  <c r="G1575" i="1" s="1"/>
  <c r="H1574" i="1"/>
  <c r="G1574" i="1"/>
  <c r="C1574" i="1"/>
  <c r="H1573" i="1"/>
  <c r="G1573" i="1"/>
  <c r="C1573" i="1"/>
  <c r="C1572" i="1"/>
  <c r="H1572" i="1" s="1"/>
  <c r="H1571" i="1"/>
  <c r="C1571" i="1"/>
  <c r="G1571" i="1" s="1"/>
  <c r="H1570" i="1"/>
  <c r="G1570" i="1"/>
  <c r="C1570" i="1"/>
  <c r="C1569" i="1"/>
  <c r="H1569" i="1" s="1"/>
  <c r="G1568" i="1"/>
  <c r="C1568" i="1"/>
  <c r="H1568" i="1" s="1"/>
  <c r="C1567" i="1"/>
  <c r="G1567" i="1" s="1"/>
  <c r="H1566" i="1"/>
  <c r="G1566" i="1"/>
  <c r="C1566" i="1"/>
  <c r="H1565" i="1"/>
  <c r="G1565" i="1"/>
  <c r="C1565" i="1"/>
  <c r="C1564" i="1"/>
  <c r="H1564" i="1" s="1"/>
  <c r="H1563" i="1"/>
  <c r="C1563" i="1"/>
  <c r="G1563" i="1" s="1"/>
  <c r="H1562" i="1"/>
  <c r="G1562" i="1"/>
  <c r="C1562" i="1"/>
  <c r="H1561" i="1"/>
  <c r="C1561" i="1"/>
  <c r="G1561" i="1" s="1"/>
  <c r="G1560" i="1"/>
  <c r="C1560" i="1"/>
  <c r="H1560" i="1" s="1"/>
  <c r="C1559" i="1"/>
  <c r="G1559" i="1" s="1"/>
  <c r="H1558" i="1"/>
  <c r="G1558" i="1"/>
  <c r="C1558" i="1"/>
  <c r="G1557" i="1"/>
  <c r="C1557" i="1"/>
  <c r="H1557" i="1" s="1"/>
  <c r="C1556" i="1"/>
  <c r="H1556" i="1" s="1"/>
  <c r="H1555" i="1"/>
  <c r="C1555" i="1"/>
  <c r="G1555" i="1" s="1"/>
  <c r="H1554" i="1"/>
  <c r="G1554" i="1"/>
  <c r="C1554" i="1"/>
  <c r="H1553" i="1"/>
  <c r="C1553" i="1"/>
  <c r="G1553" i="1" s="1"/>
  <c r="G1552" i="1"/>
  <c r="C1552" i="1"/>
  <c r="H1552" i="1" s="1"/>
  <c r="C1551" i="1"/>
  <c r="G1551" i="1" s="1"/>
  <c r="H1550" i="1"/>
  <c r="G1550" i="1"/>
  <c r="C1550" i="1"/>
  <c r="G1549" i="1"/>
  <c r="C1549" i="1"/>
  <c r="H1549" i="1" s="1"/>
  <c r="C1548" i="1"/>
  <c r="H1548" i="1" s="1"/>
  <c r="H1547" i="1"/>
  <c r="C1547" i="1"/>
  <c r="G1547" i="1" s="1"/>
  <c r="H1546" i="1"/>
  <c r="G1546" i="1"/>
  <c r="C1546" i="1"/>
  <c r="H1545" i="1"/>
  <c r="C1545" i="1"/>
  <c r="G1545" i="1" s="1"/>
  <c r="G1544" i="1"/>
  <c r="C1544" i="1"/>
  <c r="H1544" i="1" s="1"/>
  <c r="C1543" i="1"/>
  <c r="G1543" i="1" s="1"/>
  <c r="H1542" i="1"/>
  <c r="G1542" i="1"/>
  <c r="C1542" i="1"/>
  <c r="G1541" i="1"/>
  <c r="C1541" i="1"/>
  <c r="H1541" i="1" s="1"/>
  <c r="C1540" i="1"/>
  <c r="H1540" i="1" s="1"/>
  <c r="H1539" i="1"/>
  <c r="C1539" i="1"/>
  <c r="G1539" i="1" s="1"/>
  <c r="H1538" i="1"/>
  <c r="G1538" i="1"/>
  <c r="C1538" i="1"/>
  <c r="H1537" i="1"/>
  <c r="C1537" i="1"/>
  <c r="G1537" i="1" s="1"/>
  <c r="G1536" i="1"/>
  <c r="C1536" i="1"/>
  <c r="H1536" i="1" s="1"/>
  <c r="C1535" i="1"/>
  <c r="G1535" i="1" s="1"/>
  <c r="H1534" i="1"/>
  <c r="G1534" i="1"/>
  <c r="C1534" i="1"/>
  <c r="G1533" i="1"/>
  <c r="C1533" i="1"/>
  <c r="H1533" i="1" s="1"/>
  <c r="C1532" i="1"/>
  <c r="H1532" i="1" s="1"/>
  <c r="H1531" i="1"/>
  <c r="C1531" i="1"/>
  <c r="G1531" i="1" s="1"/>
  <c r="H1530" i="1"/>
  <c r="G1530" i="1"/>
  <c r="C1530" i="1"/>
  <c r="H1529" i="1"/>
  <c r="C1529" i="1"/>
  <c r="G1529" i="1" s="1"/>
  <c r="G1528" i="1"/>
  <c r="C1528" i="1"/>
  <c r="H1528" i="1" s="1"/>
  <c r="C1527" i="1"/>
  <c r="G1527" i="1" s="1"/>
  <c r="H1526" i="1"/>
  <c r="G1526" i="1"/>
  <c r="C1526" i="1"/>
  <c r="G1525" i="1"/>
  <c r="C1525" i="1"/>
  <c r="H1525" i="1" s="1"/>
  <c r="H1523" i="1"/>
  <c r="C1523" i="1"/>
  <c r="G1523" i="1" s="1"/>
  <c r="H1522" i="1"/>
  <c r="G1522" i="1"/>
  <c r="C1522" i="1"/>
  <c r="H1521" i="1"/>
  <c r="C1521" i="1"/>
  <c r="G1521" i="1" s="1"/>
  <c r="C1520" i="1"/>
  <c r="C1519" i="1"/>
  <c r="G1519" i="1" s="1"/>
  <c r="G1516" i="1"/>
  <c r="C1516" i="1"/>
  <c r="H1516" i="1" s="1"/>
  <c r="C1515" i="1"/>
  <c r="H1514" i="1"/>
  <c r="G1514" i="1"/>
  <c r="C1514" i="1"/>
  <c r="H1513" i="1"/>
  <c r="G1513" i="1"/>
  <c r="C1513" i="1"/>
  <c r="C1512" i="1"/>
  <c r="H1511" i="1"/>
  <c r="C1511" i="1"/>
  <c r="G1511" i="1" s="1"/>
  <c r="H1510" i="1"/>
  <c r="G1510" i="1"/>
  <c r="C1510" i="1"/>
  <c r="C1509" i="1"/>
  <c r="G1508" i="1"/>
  <c r="C1508" i="1"/>
  <c r="H1508" i="1" s="1"/>
  <c r="C1507" i="1"/>
  <c r="H1506" i="1"/>
  <c r="G1506" i="1"/>
  <c r="C1506" i="1"/>
  <c r="H1505" i="1"/>
  <c r="G1505" i="1"/>
  <c r="C1505" i="1"/>
  <c r="C1504" i="1"/>
  <c r="H1503" i="1"/>
  <c r="C1503" i="1"/>
  <c r="G1503" i="1" s="1"/>
  <c r="H1502" i="1"/>
  <c r="G1502" i="1"/>
  <c r="C1502" i="1"/>
  <c r="C1501" i="1"/>
  <c r="G1500" i="1"/>
  <c r="C1500" i="1"/>
  <c r="H1500" i="1" s="1"/>
  <c r="C1499" i="1"/>
  <c r="H1498" i="1"/>
  <c r="G1498" i="1"/>
  <c r="C1498" i="1"/>
  <c r="H1497" i="1"/>
  <c r="G1497" i="1"/>
  <c r="C1497" i="1"/>
  <c r="C1496" i="1"/>
  <c r="H1495" i="1"/>
  <c r="C1495" i="1"/>
  <c r="G1495" i="1" s="1"/>
  <c r="H1494" i="1"/>
  <c r="G1494" i="1"/>
  <c r="C1494" i="1"/>
  <c r="C1493" i="1"/>
  <c r="G1492" i="1"/>
  <c r="C1492" i="1"/>
  <c r="H1492" i="1" s="1"/>
  <c r="C1491" i="1"/>
  <c r="H1490" i="1"/>
  <c r="G1490" i="1"/>
  <c r="C1490" i="1"/>
  <c r="H1489" i="1"/>
  <c r="G1489" i="1"/>
  <c r="C1489" i="1"/>
  <c r="C1488" i="1"/>
  <c r="H1487" i="1"/>
  <c r="C1487" i="1"/>
  <c r="G1487" i="1" s="1"/>
  <c r="H1486" i="1"/>
  <c r="G1486" i="1"/>
  <c r="C1486" i="1"/>
  <c r="C1485" i="1"/>
  <c r="G1484" i="1"/>
  <c r="C1484" i="1"/>
  <c r="H1484" i="1" s="1"/>
  <c r="C1483" i="1"/>
  <c r="H1482" i="1"/>
  <c r="G1482" i="1"/>
  <c r="C1482" i="1"/>
  <c r="H1481" i="1"/>
  <c r="G1481" i="1"/>
  <c r="C1481" i="1"/>
  <c r="C1480" i="1"/>
  <c r="D1479" i="1"/>
  <c r="C1479" i="1"/>
  <c r="H1478" i="1"/>
  <c r="D1478" i="1"/>
  <c r="C1478" i="1"/>
  <c r="J1477" i="1"/>
  <c r="H1477" i="1"/>
  <c r="G1477" i="1"/>
  <c r="D1477" i="1"/>
  <c r="C1477" i="1"/>
  <c r="D1476" i="1"/>
  <c r="C1476" i="1"/>
  <c r="J1476" i="1" s="1"/>
  <c r="H1475" i="1"/>
  <c r="D1475" i="1"/>
  <c r="C1475" i="1"/>
  <c r="G1475" i="1" s="1"/>
  <c r="J1474" i="1"/>
  <c r="H1474" i="1"/>
  <c r="D1474" i="1"/>
  <c r="G1474" i="1" s="1"/>
  <c r="C1474" i="1"/>
  <c r="J1473" i="1"/>
  <c r="D1473" i="1"/>
  <c r="C1473" i="1"/>
  <c r="G1472" i="1"/>
  <c r="D1472" i="1"/>
  <c r="C1472" i="1"/>
  <c r="H1471" i="1"/>
  <c r="I1471" i="1" s="1"/>
  <c r="D1471" i="1"/>
  <c r="C1471" i="1"/>
  <c r="G1471" i="1" s="1"/>
  <c r="D1470" i="1"/>
  <c r="H1470" i="1" s="1"/>
  <c r="C1470" i="1"/>
  <c r="D1469" i="1"/>
  <c r="C1469" i="1"/>
  <c r="G1468" i="1"/>
  <c r="D1468" i="1"/>
  <c r="C1468" i="1"/>
  <c r="H1467" i="1"/>
  <c r="I1467" i="1" s="1"/>
  <c r="D1467" i="1"/>
  <c r="C1467" i="1"/>
  <c r="G1467" i="1" s="1"/>
  <c r="J1466" i="1"/>
  <c r="H1466" i="1"/>
  <c r="D1466" i="1"/>
  <c r="G1466" i="1" s="1"/>
  <c r="C1466" i="1"/>
  <c r="D1465" i="1"/>
  <c r="C1465" i="1"/>
  <c r="J1465" i="1" s="1"/>
  <c r="G1464" i="1"/>
  <c r="D1464" i="1"/>
  <c r="C1464" i="1"/>
  <c r="I1463" i="1"/>
  <c r="H1463" i="1"/>
  <c r="D1463" i="1"/>
  <c r="C1463" i="1"/>
  <c r="G1463" i="1" s="1"/>
  <c r="J1462" i="1"/>
  <c r="H1462" i="1"/>
  <c r="D1462" i="1"/>
  <c r="G1462" i="1" s="1"/>
  <c r="C1462" i="1"/>
  <c r="H1461" i="1"/>
  <c r="D1461" i="1"/>
  <c r="G1461" i="1" s="1"/>
  <c r="C1461" i="1"/>
  <c r="J1460" i="1"/>
  <c r="D1460" i="1"/>
  <c r="C1460" i="1"/>
  <c r="D1459" i="1"/>
  <c r="C1459" i="1"/>
  <c r="I1458" i="1"/>
  <c r="H1458" i="1"/>
  <c r="D1458" i="1"/>
  <c r="C1458" i="1"/>
  <c r="G1458" i="1" s="1"/>
  <c r="J1457" i="1"/>
  <c r="H1457" i="1"/>
  <c r="D1457" i="1"/>
  <c r="G1457" i="1" s="1"/>
  <c r="I1457" i="1" s="1"/>
  <c r="C1457" i="1"/>
  <c r="D1456" i="1"/>
  <c r="C1456" i="1"/>
  <c r="G1455" i="1"/>
  <c r="D1455" i="1"/>
  <c r="C1455" i="1"/>
  <c r="G1454" i="1"/>
  <c r="D1454" i="1"/>
  <c r="H1454" i="1" s="1"/>
  <c r="C1454" i="1"/>
  <c r="D1453" i="1"/>
  <c r="H1452" i="1"/>
  <c r="D1452" i="1"/>
  <c r="C1452" i="1"/>
  <c r="J1451" i="1"/>
  <c r="H1451" i="1"/>
  <c r="G1451" i="1"/>
  <c r="D1451" i="1"/>
  <c r="C1451" i="1"/>
  <c r="D1450" i="1"/>
  <c r="C1450" i="1"/>
  <c r="J1449" i="1"/>
  <c r="D1449" i="1"/>
  <c r="C1449" i="1"/>
  <c r="H1448" i="1"/>
  <c r="D1448" i="1"/>
  <c r="C1448" i="1"/>
  <c r="J1447" i="1"/>
  <c r="H1447" i="1"/>
  <c r="G1447" i="1"/>
  <c r="D1447" i="1"/>
  <c r="C1447" i="1"/>
  <c r="J1446" i="1"/>
  <c r="D1446" i="1"/>
  <c r="C1446" i="1"/>
  <c r="J1445" i="1"/>
  <c r="D1445" i="1"/>
  <c r="C1445" i="1"/>
  <c r="D1444" i="1"/>
  <c r="C1444" i="1"/>
  <c r="G1443" i="1"/>
  <c r="D1443" i="1"/>
  <c r="C1443" i="1"/>
  <c r="H1442" i="1"/>
  <c r="G1442" i="1"/>
  <c r="D1442" i="1"/>
  <c r="C1442" i="1"/>
  <c r="J1442" i="1" s="1"/>
  <c r="D1441" i="1"/>
  <c r="C1441" i="1"/>
  <c r="D1440" i="1"/>
  <c r="C1440" i="1"/>
  <c r="G1439" i="1"/>
  <c r="D1439" i="1"/>
  <c r="C1439" i="1"/>
  <c r="D1438" i="1"/>
  <c r="C1438" i="1"/>
  <c r="D1437" i="1"/>
  <c r="C1437" i="1"/>
  <c r="G1436" i="1"/>
  <c r="D1436" i="1"/>
  <c r="C1436" i="1"/>
  <c r="H1436" i="1" s="1"/>
  <c r="D1434" i="1"/>
  <c r="C1434" i="1"/>
  <c r="D1433" i="1"/>
  <c r="C1433" i="1"/>
  <c r="G1432" i="1"/>
  <c r="D1432" i="1"/>
  <c r="C1432" i="1"/>
  <c r="H1432" i="1" s="1"/>
  <c r="D1431" i="1"/>
  <c r="G1431" i="1" s="1"/>
  <c r="C1431" i="1"/>
  <c r="D1430" i="1"/>
  <c r="C1430" i="1"/>
  <c r="D1429" i="1"/>
  <c r="C1429" i="1"/>
  <c r="G1428" i="1"/>
  <c r="D1428" i="1"/>
  <c r="C1428" i="1"/>
  <c r="H1428" i="1" s="1"/>
  <c r="G1427" i="1"/>
  <c r="D1427" i="1"/>
  <c r="C1427" i="1"/>
  <c r="D1426" i="1"/>
  <c r="C1426" i="1"/>
  <c r="D1425" i="1"/>
  <c r="C1425" i="1"/>
  <c r="G1424" i="1"/>
  <c r="D1424" i="1"/>
  <c r="C1424" i="1"/>
  <c r="H1424" i="1" s="1"/>
  <c r="D1423" i="1"/>
  <c r="D1422" i="1"/>
  <c r="C1422" i="1"/>
  <c r="D1421" i="1"/>
  <c r="C1421" i="1"/>
  <c r="G1420" i="1"/>
  <c r="D1420" i="1"/>
  <c r="C1420" i="1"/>
  <c r="H1420" i="1" s="1"/>
  <c r="G1419" i="1"/>
  <c r="D1419" i="1"/>
  <c r="C1419" i="1"/>
  <c r="D1418" i="1"/>
  <c r="C1418" i="1"/>
  <c r="D1417" i="1"/>
  <c r="C1417" i="1"/>
  <c r="G1416" i="1"/>
  <c r="D1416" i="1"/>
  <c r="C1416" i="1"/>
  <c r="H1416" i="1" s="1"/>
  <c r="D1415" i="1"/>
  <c r="G1415" i="1" s="1"/>
  <c r="C1415" i="1"/>
  <c r="D1414" i="1"/>
  <c r="C1414" i="1"/>
  <c r="D1413" i="1"/>
  <c r="C1413" i="1"/>
  <c r="G1412" i="1"/>
  <c r="D1412" i="1"/>
  <c r="C1412" i="1"/>
  <c r="H1412" i="1" s="1"/>
  <c r="G1411" i="1"/>
  <c r="D1411" i="1"/>
  <c r="C1411" i="1"/>
  <c r="D1410" i="1"/>
  <c r="C1410" i="1"/>
  <c r="D1409" i="1"/>
  <c r="C1409" i="1"/>
  <c r="G1408" i="1"/>
  <c r="D1408" i="1"/>
  <c r="C1408" i="1"/>
  <c r="H1408" i="1" s="1"/>
  <c r="D1407" i="1"/>
  <c r="G1407" i="1" s="1"/>
  <c r="C1407" i="1"/>
  <c r="D1406" i="1"/>
  <c r="C1406" i="1"/>
  <c r="D1405" i="1"/>
  <c r="C1405" i="1"/>
  <c r="G1404" i="1"/>
  <c r="D1404" i="1"/>
  <c r="C1404" i="1"/>
  <c r="H1404" i="1" s="1"/>
  <c r="G1403" i="1"/>
  <c r="D1403" i="1"/>
  <c r="C1403" i="1"/>
  <c r="D1402" i="1"/>
  <c r="C1402" i="1"/>
  <c r="D1401" i="1"/>
  <c r="C1401" i="1"/>
  <c r="D1400" i="1"/>
  <c r="C1400" i="1"/>
  <c r="H1400" i="1" s="1"/>
  <c r="D1399" i="1"/>
  <c r="G1399" i="1" s="1"/>
  <c r="C1399" i="1"/>
  <c r="G1398" i="1"/>
  <c r="D1398" i="1"/>
  <c r="C1398" i="1"/>
  <c r="H1398" i="1" s="1"/>
  <c r="D1397" i="1"/>
  <c r="C1397" i="1"/>
  <c r="D1396" i="1"/>
  <c r="C1396" i="1"/>
  <c r="G1395" i="1"/>
  <c r="D1395" i="1"/>
  <c r="C1395" i="1"/>
  <c r="G1394" i="1"/>
  <c r="D1394" i="1"/>
  <c r="C1394" i="1"/>
  <c r="D1393" i="1"/>
  <c r="C1393" i="1"/>
  <c r="G1392" i="1"/>
  <c r="D1392" i="1"/>
  <c r="C1392" i="1"/>
  <c r="H1392" i="1" s="1"/>
  <c r="G1391" i="1"/>
  <c r="D1391" i="1"/>
  <c r="C1391" i="1"/>
  <c r="D1390" i="1"/>
  <c r="C1390" i="1"/>
  <c r="G1390" i="1" s="1"/>
  <c r="D1389" i="1"/>
  <c r="C1389" i="1"/>
  <c r="G1388" i="1"/>
  <c r="D1388" i="1"/>
  <c r="C1388" i="1"/>
  <c r="H1388" i="1" s="1"/>
  <c r="D1387" i="1"/>
  <c r="G1387" i="1" s="1"/>
  <c r="C1387" i="1"/>
  <c r="D1386" i="1"/>
  <c r="C1386" i="1"/>
  <c r="D1385" i="1"/>
  <c r="C1385" i="1"/>
  <c r="D1384" i="1"/>
  <c r="C1384" i="1"/>
  <c r="H1384" i="1" s="1"/>
  <c r="D1383" i="1"/>
  <c r="G1382" i="1"/>
  <c r="D1382" i="1"/>
  <c r="C1382" i="1"/>
  <c r="D1381" i="1"/>
  <c r="C1381" i="1"/>
  <c r="G1380" i="1"/>
  <c r="D1380" i="1"/>
  <c r="C1380" i="1"/>
  <c r="H1380" i="1" s="1"/>
  <c r="G1379" i="1"/>
  <c r="D1379" i="1"/>
  <c r="C1379" i="1"/>
  <c r="D1378" i="1"/>
  <c r="C1378" i="1"/>
  <c r="D1377" i="1"/>
  <c r="C1377" i="1"/>
  <c r="G1376" i="1"/>
  <c r="D1376" i="1"/>
  <c r="C1376" i="1"/>
  <c r="H1376" i="1" s="1"/>
  <c r="D1375" i="1"/>
  <c r="G1375" i="1" s="1"/>
  <c r="C1375" i="1"/>
  <c r="D1374" i="1"/>
  <c r="C1374" i="1"/>
  <c r="D1373" i="1"/>
  <c r="C1373" i="1"/>
  <c r="D1372" i="1"/>
  <c r="C1372" i="1"/>
  <c r="H1372" i="1" s="1"/>
  <c r="D1371" i="1"/>
  <c r="G1371" i="1" s="1"/>
  <c r="C1371" i="1"/>
  <c r="G1370" i="1"/>
  <c r="D1370" i="1"/>
  <c r="C1370" i="1"/>
  <c r="H1370" i="1" s="1"/>
  <c r="D1369" i="1"/>
  <c r="C1369" i="1"/>
  <c r="D1368" i="1"/>
  <c r="C1368" i="1"/>
  <c r="G1367" i="1"/>
  <c r="D1367" i="1"/>
  <c r="C1367" i="1"/>
  <c r="G1366" i="1"/>
  <c r="D1366" i="1"/>
  <c r="C1366" i="1"/>
  <c r="D1365" i="1"/>
  <c r="C1365" i="1"/>
  <c r="G1364" i="1"/>
  <c r="D1364" i="1"/>
  <c r="C1364" i="1"/>
  <c r="H1364" i="1" s="1"/>
  <c r="G1363" i="1"/>
  <c r="D1363" i="1"/>
  <c r="C1363" i="1"/>
  <c r="D1362" i="1"/>
  <c r="C1362" i="1"/>
  <c r="G1362" i="1" s="1"/>
  <c r="D1361" i="1"/>
  <c r="C1361" i="1"/>
  <c r="G1360" i="1"/>
  <c r="D1360" i="1"/>
  <c r="C1360" i="1"/>
  <c r="H1360" i="1" s="1"/>
  <c r="D1359" i="1"/>
  <c r="G1359" i="1" s="1"/>
  <c r="C1359" i="1"/>
  <c r="D1358" i="1"/>
  <c r="C1358" i="1"/>
  <c r="D1357" i="1"/>
  <c r="C1357" i="1"/>
  <c r="D1356" i="1"/>
  <c r="C1356" i="1"/>
  <c r="H1356" i="1" s="1"/>
  <c r="D1355" i="1"/>
  <c r="G1355" i="1" s="1"/>
  <c r="C1355" i="1"/>
  <c r="G1354" i="1"/>
  <c r="D1354" i="1"/>
  <c r="C1354" i="1"/>
  <c r="H1354" i="1" s="1"/>
  <c r="D1353" i="1"/>
  <c r="C1353" i="1"/>
  <c r="D1352" i="1"/>
  <c r="C1352" i="1"/>
  <c r="G1351" i="1"/>
  <c r="D1351" i="1"/>
  <c r="C1351" i="1"/>
  <c r="G1350" i="1"/>
  <c r="D1350" i="1"/>
  <c r="C1350" i="1"/>
  <c r="D1349" i="1"/>
  <c r="C1349" i="1"/>
  <c r="G1348" i="1"/>
  <c r="D1348" i="1"/>
  <c r="C1348" i="1"/>
  <c r="H1348" i="1" s="1"/>
  <c r="G1347" i="1"/>
  <c r="D1347" i="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D1332" i="1"/>
  <c r="H1332" i="1" s="1"/>
  <c r="C1332" i="1"/>
  <c r="G1331" i="1"/>
  <c r="D1331" i="1"/>
  <c r="H1331" i="1" s="1"/>
  <c r="C1331" i="1"/>
  <c r="G1330" i="1"/>
  <c r="D1330" i="1"/>
  <c r="H1330" i="1" s="1"/>
  <c r="C1330" i="1"/>
  <c r="G1328" i="1"/>
  <c r="D1328" i="1"/>
  <c r="H1328" i="1" s="1"/>
  <c r="C1328" i="1"/>
  <c r="G1327" i="1"/>
  <c r="D1327" i="1"/>
  <c r="H1327" i="1" s="1"/>
  <c r="C1327" i="1"/>
  <c r="D1326" i="1"/>
  <c r="H1326" i="1" s="1"/>
  <c r="C1326" i="1"/>
  <c r="D1325" i="1"/>
  <c r="H1325" i="1" s="1"/>
  <c r="C1325" i="1"/>
  <c r="G1324" i="1"/>
  <c r="D1324" i="1"/>
  <c r="H1324" i="1" s="1"/>
  <c r="C1324" i="1"/>
  <c r="G1323" i="1"/>
  <c r="D1323" i="1"/>
  <c r="H1323" i="1" s="1"/>
  <c r="C1323" i="1"/>
  <c r="D1322" i="1"/>
  <c r="H1322" i="1" s="1"/>
  <c r="C1322" i="1"/>
  <c r="D1321" i="1"/>
  <c r="H1321" i="1" s="1"/>
  <c r="C1321" i="1"/>
  <c r="G1320" i="1"/>
  <c r="D1320" i="1"/>
  <c r="H1320" i="1" s="1"/>
  <c r="C1320" i="1"/>
  <c r="G1319" i="1"/>
  <c r="D1319" i="1"/>
  <c r="H1319" i="1" s="1"/>
  <c r="C1319" i="1"/>
  <c r="D1318" i="1"/>
  <c r="H1318" i="1" s="1"/>
  <c r="C1318" i="1"/>
  <c r="D1317" i="1"/>
  <c r="H1317" i="1" s="1"/>
  <c r="C1317" i="1"/>
  <c r="G1316" i="1"/>
  <c r="D1316" i="1"/>
  <c r="H1316" i="1" s="1"/>
  <c r="C1316" i="1"/>
  <c r="G1315" i="1"/>
  <c r="D1315" i="1"/>
  <c r="H1315" i="1" s="1"/>
  <c r="C1315" i="1"/>
  <c r="D1314" i="1"/>
  <c r="H1314" i="1" s="1"/>
  <c r="C1314" i="1"/>
  <c r="D1313" i="1"/>
  <c r="H1313" i="1" s="1"/>
  <c r="C1313" i="1"/>
  <c r="G1312" i="1"/>
  <c r="D1312" i="1"/>
  <c r="H1312" i="1" s="1"/>
  <c r="C1312" i="1"/>
  <c r="G1311" i="1"/>
  <c r="D1311" i="1"/>
  <c r="H1311" i="1" s="1"/>
  <c r="C1311" i="1"/>
  <c r="D1310" i="1"/>
  <c r="H1310" i="1" s="1"/>
  <c r="C1310" i="1"/>
  <c r="D1309" i="1"/>
  <c r="H1309" i="1" s="1"/>
  <c r="C1309" i="1"/>
  <c r="G1308" i="1"/>
  <c r="D1308" i="1"/>
  <c r="H1308" i="1" s="1"/>
  <c r="C1308" i="1"/>
  <c r="G1307" i="1"/>
  <c r="D1307" i="1"/>
  <c r="H1307" i="1" s="1"/>
  <c r="C1307" i="1"/>
  <c r="D1306" i="1"/>
  <c r="H1306" i="1" s="1"/>
  <c r="C1306" i="1"/>
  <c r="D1305" i="1"/>
  <c r="H1305" i="1" s="1"/>
  <c r="C1305" i="1"/>
  <c r="G1304" i="1"/>
  <c r="D1304" i="1"/>
  <c r="H1304" i="1" s="1"/>
  <c r="C1304" i="1"/>
  <c r="G1303" i="1"/>
  <c r="D1303" i="1"/>
  <c r="H1303" i="1" s="1"/>
  <c r="C1303" i="1"/>
  <c r="D1302" i="1"/>
  <c r="H1302" i="1" s="1"/>
  <c r="C1302" i="1"/>
  <c r="D1301" i="1"/>
  <c r="H1301" i="1" s="1"/>
  <c r="C1301" i="1"/>
  <c r="G1300" i="1"/>
  <c r="D1300" i="1"/>
  <c r="H1300" i="1" s="1"/>
  <c r="C1300" i="1"/>
  <c r="G1299" i="1"/>
  <c r="D1299" i="1"/>
  <c r="H1299" i="1" s="1"/>
  <c r="C1299" i="1"/>
  <c r="D1298" i="1"/>
  <c r="H1298" i="1" s="1"/>
  <c r="C1298" i="1"/>
  <c r="D1297" i="1"/>
  <c r="H1297" i="1" s="1"/>
  <c r="C1297" i="1"/>
  <c r="G1296" i="1"/>
  <c r="D1296" i="1"/>
  <c r="H1296" i="1" s="1"/>
  <c r="C1296" i="1"/>
  <c r="G1295" i="1"/>
  <c r="D1295" i="1"/>
  <c r="H1295" i="1" s="1"/>
  <c r="C1295" i="1"/>
  <c r="D1294" i="1"/>
  <c r="H1294" i="1" s="1"/>
  <c r="C1294" i="1"/>
  <c r="D1293" i="1"/>
  <c r="H1293" i="1" s="1"/>
  <c r="C1293" i="1"/>
  <c r="G1292" i="1"/>
  <c r="D1292" i="1"/>
  <c r="H1292" i="1" s="1"/>
  <c r="C1292" i="1"/>
  <c r="G1291" i="1"/>
  <c r="D1291" i="1"/>
  <c r="H1291" i="1" s="1"/>
  <c r="C1291" i="1"/>
  <c r="D1290" i="1"/>
  <c r="H1290" i="1" s="1"/>
  <c r="C1290" i="1"/>
  <c r="D1289" i="1"/>
  <c r="H1289" i="1" s="1"/>
  <c r="C1289" i="1"/>
  <c r="G1288" i="1"/>
  <c r="D1288" i="1"/>
  <c r="H1288" i="1" s="1"/>
  <c r="C1288" i="1"/>
  <c r="G1287" i="1"/>
  <c r="D1287" i="1"/>
  <c r="H1287" i="1" s="1"/>
  <c r="C1287" i="1"/>
  <c r="D1286" i="1"/>
  <c r="H1286" i="1" s="1"/>
  <c r="C1286" i="1"/>
  <c r="D1285" i="1"/>
  <c r="H1285" i="1" s="1"/>
  <c r="C1285" i="1"/>
  <c r="G1284" i="1"/>
  <c r="D1284" i="1"/>
  <c r="H1284" i="1" s="1"/>
  <c r="C1284" i="1"/>
  <c r="G1283" i="1"/>
  <c r="D1283" i="1"/>
  <c r="H1283" i="1" s="1"/>
  <c r="C1283" i="1"/>
  <c r="D1282" i="1"/>
  <c r="H1282" i="1" s="1"/>
  <c r="C1282" i="1"/>
  <c r="D1281" i="1"/>
  <c r="H1281" i="1" s="1"/>
  <c r="C1281" i="1"/>
  <c r="G1280" i="1"/>
  <c r="D1280" i="1"/>
  <c r="H1280" i="1" s="1"/>
  <c r="C1280" i="1"/>
  <c r="G1279" i="1"/>
  <c r="D1279" i="1"/>
  <c r="H1279" i="1" s="1"/>
  <c r="C1279" i="1"/>
  <c r="D1278" i="1"/>
  <c r="H1278" i="1" s="1"/>
  <c r="C1278" i="1"/>
  <c r="D1277" i="1"/>
  <c r="H1277" i="1" s="1"/>
  <c r="C1277" i="1"/>
  <c r="G1276" i="1"/>
  <c r="D1276" i="1"/>
  <c r="H1276" i="1" s="1"/>
  <c r="C1276" i="1"/>
  <c r="G1275" i="1"/>
  <c r="D1275" i="1"/>
  <c r="H1275" i="1" s="1"/>
  <c r="C1275" i="1"/>
  <c r="D1274" i="1"/>
  <c r="H1274" i="1" s="1"/>
  <c r="C1274" i="1"/>
  <c r="D1273" i="1"/>
  <c r="H1273" i="1" s="1"/>
  <c r="C1273" i="1"/>
  <c r="G1272" i="1"/>
  <c r="D1272" i="1"/>
  <c r="H1272" i="1" s="1"/>
  <c r="C1272" i="1"/>
  <c r="G1271" i="1"/>
  <c r="D1271" i="1"/>
  <c r="H1271" i="1" s="1"/>
  <c r="C1271" i="1"/>
  <c r="D1270" i="1"/>
  <c r="H1270" i="1" s="1"/>
  <c r="C1270" i="1"/>
  <c r="D1269" i="1"/>
  <c r="H1269" i="1" s="1"/>
  <c r="C1269" i="1"/>
  <c r="G1268" i="1"/>
  <c r="D1268" i="1"/>
  <c r="H1268" i="1" s="1"/>
  <c r="C1268" i="1"/>
  <c r="G1267" i="1"/>
  <c r="D1267" i="1"/>
  <c r="H1267" i="1" s="1"/>
  <c r="C1267" i="1"/>
  <c r="D1266" i="1"/>
  <c r="H1266" i="1" s="1"/>
  <c r="C1266" i="1"/>
  <c r="D1265" i="1"/>
  <c r="H1265" i="1" s="1"/>
  <c r="C1265" i="1"/>
  <c r="G1264" i="1"/>
  <c r="D1264" i="1"/>
  <c r="H1264" i="1" s="1"/>
  <c r="C1264" i="1"/>
  <c r="G1263" i="1"/>
  <c r="D1263" i="1"/>
  <c r="H1263" i="1" s="1"/>
  <c r="C1263" i="1"/>
  <c r="D1262" i="1"/>
  <c r="H1262" i="1" s="1"/>
  <c r="C1262" i="1"/>
  <c r="D1261" i="1"/>
  <c r="H1261" i="1" s="1"/>
  <c r="C1261" i="1"/>
  <c r="G1260" i="1"/>
  <c r="D1260" i="1"/>
  <c r="H1260" i="1" s="1"/>
  <c r="C1260" i="1"/>
  <c r="G1259" i="1"/>
  <c r="D1259" i="1"/>
  <c r="H1259" i="1" s="1"/>
  <c r="C1259" i="1"/>
  <c r="D1258" i="1"/>
  <c r="H1258" i="1" s="1"/>
  <c r="C1258" i="1"/>
  <c r="D1257" i="1"/>
  <c r="H1257" i="1" s="1"/>
  <c r="C1257" i="1"/>
  <c r="G1256" i="1"/>
  <c r="D1256" i="1"/>
  <c r="H1256" i="1" s="1"/>
  <c r="C1256" i="1"/>
  <c r="G1255" i="1"/>
  <c r="D1255" i="1"/>
  <c r="H1255" i="1" s="1"/>
  <c r="C1255" i="1"/>
  <c r="D1254" i="1"/>
  <c r="H1254" i="1" s="1"/>
  <c r="C1254" i="1"/>
  <c r="D1253" i="1"/>
  <c r="H1253" i="1" s="1"/>
  <c r="C1253" i="1"/>
  <c r="G1252" i="1"/>
  <c r="D1252" i="1"/>
  <c r="H1252" i="1" s="1"/>
  <c r="C1252" i="1"/>
  <c r="G1251" i="1"/>
  <c r="D1251" i="1"/>
  <c r="H1251" i="1" s="1"/>
  <c r="C1251" i="1"/>
  <c r="D1250" i="1"/>
  <c r="H1250" i="1" s="1"/>
  <c r="C1250" i="1"/>
  <c r="D1249" i="1"/>
  <c r="H1249" i="1" s="1"/>
  <c r="C1249" i="1"/>
  <c r="G1248" i="1"/>
  <c r="D1248" i="1"/>
  <c r="H1248" i="1" s="1"/>
  <c r="C1248" i="1"/>
  <c r="G1247" i="1"/>
  <c r="D1247" i="1"/>
  <c r="H1247" i="1" s="1"/>
  <c r="C1247" i="1"/>
  <c r="D1246" i="1"/>
  <c r="H1246" i="1" s="1"/>
  <c r="C1246" i="1"/>
  <c r="D1245" i="1"/>
  <c r="H1245" i="1" s="1"/>
  <c r="C1245" i="1"/>
  <c r="G1244" i="1"/>
  <c r="D1244" i="1"/>
  <c r="H1244" i="1" s="1"/>
  <c r="C1244" i="1"/>
  <c r="G1243" i="1"/>
  <c r="D1243" i="1"/>
  <c r="H1243" i="1" s="1"/>
  <c r="C1243" i="1"/>
  <c r="D1242" i="1"/>
  <c r="H1242" i="1" s="1"/>
  <c r="C1242" i="1"/>
  <c r="D1241" i="1"/>
  <c r="H1241" i="1" s="1"/>
  <c r="C1241" i="1"/>
  <c r="G1240" i="1"/>
  <c r="D1240" i="1"/>
  <c r="H1240" i="1" s="1"/>
  <c r="C1240" i="1"/>
  <c r="G1239" i="1"/>
  <c r="D1239" i="1"/>
  <c r="H1239" i="1" s="1"/>
  <c r="C1239" i="1"/>
  <c r="D1238" i="1"/>
  <c r="H1238" i="1" s="1"/>
  <c r="C1238" i="1"/>
  <c r="D1237" i="1"/>
  <c r="H1237" i="1" s="1"/>
  <c r="C1237" i="1"/>
  <c r="G1236" i="1"/>
  <c r="D1236" i="1"/>
  <c r="H1236" i="1" s="1"/>
  <c r="C1236" i="1"/>
  <c r="G1235" i="1"/>
  <c r="D1235" i="1"/>
  <c r="H1235" i="1" s="1"/>
  <c r="C1235" i="1"/>
  <c r="D1234" i="1"/>
  <c r="H1234" i="1" s="1"/>
  <c r="C1234" i="1"/>
  <c r="D1233" i="1"/>
  <c r="H1233" i="1" s="1"/>
  <c r="C1233" i="1"/>
  <c r="G1232" i="1"/>
  <c r="D1232" i="1"/>
  <c r="H1232" i="1" s="1"/>
  <c r="C1232" i="1"/>
  <c r="G1231" i="1"/>
  <c r="D1231" i="1"/>
  <c r="H1231" i="1" s="1"/>
  <c r="C1231" i="1"/>
  <c r="D1230" i="1"/>
  <c r="H1230" i="1" s="1"/>
  <c r="C1230" i="1"/>
  <c r="D1229" i="1"/>
  <c r="H1229" i="1" s="1"/>
  <c r="C1229" i="1"/>
  <c r="G1228" i="1"/>
  <c r="D1228" i="1"/>
  <c r="H1228" i="1" s="1"/>
  <c r="C1228" i="1"/>
  <c r="G1227" i="1"/>
  <c r="D1227" i="1"/>
  <c r="H1227" i="1" s="1"/>
  <c r="C1227" i="1"/>
  <c r="D1226" i="1"/>
  <c r="H1226" i="1" s="1"/>
  <c r="C1226" i="1"/>
  <c r="D1225" i="1"/>
  <c r="H1225" i="1" s="1"/>
  <c r="C1225" i="1"/>
  <c r="G1224" i="1"/>
  <c r="D1224" i="1"/>
  <c r="H1224" i="1" s="1"/>
  <c r="C1224" i="1"/>
  <c r="G1223" i="1"/>
  <c r="D1223" i="1"/>
  <c r="H1223" i="1" s="1"/>
  <c r="C1223" i="1"/>
  <c r="D1222" i="1"/>
  <c r="H1222" i="1" s="1"/>
  <c r="C1222" i="1"/>
  <c r="D1221" i="1"/>
  <c r="H1221" i="1" s="1"/>
  <c r="C1221" i="1"/>
  <c r="G1220" i="1"/>
  <c r="D1220" i="1"/>
  <c r="H1220" i="1" s="1"/>
  <c r="C1220" i="1"/>
  <c r="G1219" i="1"/>
  <c r="D1219" i="1"/>
  <c r="H1219" i="1" s="1"/>
  <c r="C1219" i="1"/>
  <c r="D1218" i="1"/>
  <c r="H1218" i="1" s="1"/>
  <c r="C1218" i="1"/>
  <c r="D1217" i="1"/>
  <c r="H1217" i="1" s="1"/>
  <c r="C1217" i="1"/>
  <c r="G1216" i="1"/>
  <c r="D1216" i="1"/>
  <c r="H1216" i="1" s="1"/>
  <c r="C1216" i="1"/>
  <c r="D1215" i="1"/>
  <c r="D1214" i="1"/>
  <c r="G1213" i="1"/>
  <c r="D1213" i="1"/>
  <c r="H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3" i="9" l="1"/>
  <c r="B23" i="9" s="1"/>
  <c r="H192" i="1"/>
  <c r="G192" i="1"/>
  <c r="J1459" i="1"/>
  <c r="H1459" i="1"/>
  <c r="G1459"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H1365" i="1"/>
  <c r="G1365" i="1"/>
  <c r="H1368" i="1"/>
  <c r="G1368" i="1"/>
  <c r="H1386" i="1"/>
  <c r="G1386" i="1"/>
  <c r="H1418" i="1"/>
  <c r="G1418" i="1"/>
  <c r="H1421" i="1"/>
  <c r="G1421" i="1"/>
  <c r="H1438" i="1"/>
  <c r="G1438" i="1"/>
  <c r="G1456" i="1"/>
  <c r="H1456" i="1"/>
  <c r="J1456" i="1"/>
  <c r="H1479" i="1"/>
  <c r="G1479" i="1"/>
  <c r="I1479" i="1" s="1"/>
  <c r="J1479" i="1"/>
  <c r="G1450" i="1"/>
  <c r="H1450" i="1"/>
  <c r="J1450" i="1"/>
  <c r="H1485" i="1"/>
  <c r="G1485" i="1"/>
  <c r="H1493" i="1"/>
  <c r="G1493" i="1"/>
  <c r="E152" i="4"/>
  <c r="F153" i="4"/>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H1374" i="1"/>
  <c r="G1374" i="1"/>
  <c r="H1393" i="1"/>
  <c r="G1393" i="1"/>
  <c r="H1396" i="1"/>
  <c r="G1396" i="1"/>
  <c r="H1410" i="1"/>
  <c r="G1410" i="1"/>
  <c r="H1413" i="1"/>
  <c r="G1413" i="1"/>
  <c r="H1453" i="1"/>
  <c r="G1453" i="1"/>
  <c r="H1520" i="1"/>
  <c r="G1520" i="1"/>
  <c r="H1358" i="1"/>
  <c r="G1358" i="1"/>
  <c r="H1441" i="1"/>
  <c r="G1441" i="1"/>
  <c r="J1441" i="1"/>
  <c r="H1501" i="1"/>
  <c r="G1501" i="1"/>
  <c r="H1509" i="1"/>
  <c r="G1509" i="1"/>
  <c r="D149" i="1"/>
  <c r="D206" i="1"/>
  <c r="H1349" i="1"/>
  <c r="G1349" i="1"/>
  <c r="H1352" i="1"/>
  <c r="G1352" i="1"/>
  <c r="G1378" i="1"/>
  <c r="H1381" i="1"/>
  <c r="G1381" i="1"/>
  <c r="H1402" i="1"/>
  <c r="G1402" i="1"/>
  <c r="H1405" i="1"/>
  <c r="G1405" i="1"/>
  <c r="G1356" i="1"/>
  <c r="H1361" i="1"/>
  <c r="G1361" i="1"/>
  <c r="G1372" i="1"/>
  <c r="H1377" i="1"/>
  <c r="G1377" i="1"/>
  <c r="G1384" i="1"/>
  <c r="H1389" i="1"/>
  <c r="G1389" i="1"/>
  <c r="G1400" i="1"/>
  <c r="H1425" i="1"/>
  <c r="G1425" i="1"/>
  <c r="H1430" i="1"/>
  <c r="G1430" i="1"/>
  <c r="H1433" i="1"/>
  <c r="G1433" i="1"/>
  <c r="J1440" i="1"/>
  <c r="H1440" i="1"/>
  <c r="G1440" i="1"/>
  <c r="I1440" i="1" s="1"/>
  <c r="G1446" i="1"/>
  <c r="I1446" i="1" s="1"/>
  <c r="H1446" i="1"/>
  <c r="I1462" i="1"/>
  <c r="J1464" i="1"/>
  <c r="H1464" i="1"/>
  <c r="I1464" i="1" s="1"/>
  <c r="G1469" i="1"/>
  <c r="H1469" i="1"/>
  <c r="G1473" i="1"/>
  <c r="H1473" i="1"/>
  <c r="I1474" i="1"/>
  <c r="I1477" i="1"/>
  <c r="G1483" i="1"/>
  <c r="H1483" i="1"/>
  <c r="G1491" i="1"/>
  <c r="H1491" i="1"/>
  <c r="G1499" i="1"/>
  <c r="H1499" i="1"/>
  <c r="G1507" i="1"/>
  <c r="H1507" i="1"/>
  <c r="G1515" i="1"/>
  <c r="H1515" i="1"/>
  <c r="F140" i="4"/>
  <c r="D139" i="4"/>
  <c r="F196" i="4"/>
  <c r="H1350" i="1"/>
  <c r="H1357" i="1"/>
  <c r="G1357" i="1"/>
  <c r="H1366" i="1"/>
  <c r="H1373" i="1"/>
  <c r="G1373" i="1"/>
  <c r="H1382" i="1"/>
  <c r="H1385" i="1"/>
  <c r="G1385" i="1"/>
  <c r="H1394" i="1"/>
  <c r="H1401" i="1"/>
  <c r="G1401" i="1"/>
  <c r="H1406" i="1"/>
  <c r="G1406" i="1"/>
  <c r="H1409" i="1"/>
  <c r="G1409" i="1"/>
  <c r="H1414" i="1"/>
  <c r="G1414" i="1"/>
  <c r="H1417" i="1"/>
  <c r="G1417" i="1"/>
  <c r="H1422" i="1"/>
  <c r="G1422" i="1"/>
  <c r="H1437" i="1"/>
  <c r="G1437" i="1"/>
  <c r="I1442" i="1"/>
  <c r="H1445" i="1"/>
  <c r="G1445" i="1"/>
  <c r="H1449" i="1"/>
  <c r="G1449" i="1"/>
  <c r="I1449" i="1" s="1"/>
  <c r="I1451" i="1"/>
  <c r="J1455" i="1"/>
  <c r="H1455" i="1"/>
  <c r="G1460" i="1"/>
  <c r="H1460" i="1"/>
  <c r="H1480" i="1"/>
  <c r="G1480" i="1"/>
  <c r="H1488" i="1"/>
  <c r="G1488" i="1"/>
  <c r="H1496" i="1"/>
  <c r="G1496" i="1"/>
  <c r="H1504" i="1"/>
  <c r="G1504" i="1"/>
  <c r="H1512" i="1"/>
  <c r="G1512" i="1"/>
  <c r="H1580" i="1"/>
  <c r="G1580" i="1"/>
  <c r="F7" i="4"/>
  <c r="D6" i="4"/>
  <c r="H1353" i="1"/>
  <c r="G1353" i="1"/>
  <c r="H1362" i="1"/>
  <c r="H1369" i="1"/>
  <c r="G1369" i="1"/>
  <c r="H1378" i="1"/>
  <c r="H1390" i="1"/>
  <c r="H1397" i="1"/>
  <c r="G1397" i="1"/>
  <c r="H1426" i="1"/>
  <c r="G1426" i="1"/>
  <c r="H1429" i="1"/>
  <c r="G1429" i="1"/>
  <c r="H1434" i="1"/>
  <c r="G1434" i="1"/>
  <c r="J1444" i="1"/>
  <c r="H1444" i="1"/>
  <c r="G1444" i="1"/>
  <c r="I1444" i="1" s="1"/>
  <c r="I1447" i="1"/>
  <c r="I1455" i="1"/>
  <c r="G1465" i="1"/>
  <c r="H1465" i="1"/>
  <c r="I1466" i="1"/>
  <c r="J1468" i="1"/>
  <c r="H1468" i="1"/>
  <c r="I1468" i="1" s="1"/>
  <c r="J1472" i="1"/>
  <c r="H1472" i="1"/>
  <c r="I1472" i="1" s="1"/>
  <c r="G1476" i="1"/>
  <c r="I1476" i="1" s="1"/>
  <c r="H1476" i="1"/>
  <c r="F312" i="4"/>
  <c r="D311" i="4"/>
  <c r="F473" i="4"/>
  <c r="D472" i="4"/>
  <c r="F587" i="4"/>
  <c r="D580" i="4"/>
  <c r="F207" i="5"/>
  <c r="D206" i="5"/>
  <c r="B315" i="9"/>
  <c r="E314" i="9"/>
  <c r="I10" i="3" s="1"/>
  <c r="J1458" i="1"/>
  <c r="J1463" i="1"/>
  <c r="J1467" i="1"/>
  <c r="J1471" i="1"/>
  <c r="F51" i="4"/>
  <c r="D50" i="4"/>
  <c r="H21" i="9"/>
  <c r="G21" i="9"/>
  <c r="E21" i="9" s="1"/>
  <c r="F152" i="4"/>
  <c r="F225" i="4"/>
  <c r="D224" i="4"/>
  <c r="F253" i="4"/>
  <c r="D252" i="4"/>
  <c r="D644" i="4"/>
  <c r="F417" i="4"/>
  <c r="E421" i="4"/>
  <c r="F70" i="5"/>
  <c r="D69" i="5"/>
  <c r="H289" i="9"/>
  <c r="E289" i="9" s="1"/>
  <c r="B289" i="9" s="1"/>
  <c r="E87" i="5"/>
  <c r="H307" i="9"/>
  <c r="E176" i="5"/>
  <c r="D177" i="5"/>
  <c r="F180" i="5"/>
  <c r="F5" i="6"/>
  <c r="H1347" i="1"/>
  <c r="H1351" i="1"/>
  <c r="H1355" i="1"/>
  <c r="H1359" i="1"/>
  <c r="H1363" i="1"/>
  <c r="H1367" i="1"/>
  <c r="H1371" i="1"/>
  <c r="H1375" i="1"/>
  <c r="H1379" i="1"/>
  <c r="H1387" i="1"/>
  <c r="H1391" i="1"/>
  <c r="H1395" i="1"/>
  <c r="H1399" i="1"/>
  <c r="H1403" i="1"/>
  <c r="H1407" i="1"/>
  <c r="H1411" i="1"/>
  <c r="H1415" i="1"/>
  <c r="H1419" i="1"/>
  <c r="H1427" i="1"/>
  <c r="H1431" i="1"/>
  <c r="H1439" i="1"/>
  <c r="I1439" i="1" s="1"/>
  <c r="J1439" i="1"/>
  <c r="H1443" i="1"/>
  <c r="I1443" i="1" s="1"/>
  <c r="J1443" i="1"/>
  <c r="G1448" i="1"/>
  <c r="I1448" i="1" s="1"/>
  <c r="J1448" i="1"/>
  <c r="G1452" i="1"/>
  <c r="I1452" i="1" s="1"/>
  <c r="J1452" i="1"/>
  <c r="G1470" i="1"/>
  <c r="G1478" i="1"/>
  <c r="I1478" i="1" s="1"/>
  <c r="J1478" i="1"/>
  <c r="H1519" i="1"/>
  <c r="H1527" i="1"/>
  <c r="G1532" i="1"/>
  <c r="H1535" i="1"/>
  <c r="G1540" i="1"/>
  <c r="H1543" i="1"/>
  <c r="G1548" i="1"/>
  <c r="H1551" i="1"/>
  <c r="G1556" i="1"/>
  <c r="H1559" i="1"/>
  <c r="G1564" i="1"/>
  <c r="H1567" i="1"/>
  <c r="G1569" i="1"/>
  <c r="G1572" i="1"/>
  <c r="H1575" i="1"/>
  <c r="G1577" i="1"/>
  <c r="I36" i="3"/>
  <c r="E7" i="4"/>
  <c r="E50" i="4"/>
  <c r="D46" i="1" s="1"/>
  <c r="D12" i="5"/>
  <c r="F45" i="5"/>
  <c r="F99" i="6"/>
  <c r="D89" i="6"/>
  <c r="F130" i="6"/>
  <c r="D129" i="6"/>
  <c r="H1579" i="1"/>
  <c r="G1579" i="1"/>
  <c r="H24" i="3"/>
  <c r="H27" i="3"/>
  <c r="H29" i="3"/>
  <c r="H30" i="3"/>
  <c r="F83" i="4"/>
  <c r="D82" i="4"/>
  <c r="F107" i="4"/>
  <c r="D106" i="4"/>
  <c r="E163" i="4"/>
  <c r="D159" i="1" s="1"/>
  <c r="F210" i="4"/>
  <c r="E224" i="4"/>
  <c r="D220" i="1" s="1"/>
  <c r="D263" i="4"/>
  <c r="F364" i="4"/>
  <c r="D363" i="4"/>
  <c r="D643" i="4"/>
  <c r="F416" i="4"/>
  <c r="D421" i="4"/>
  <c r="H166" i="9"/>
  <c r="F466" i="4"/>
  <c r="F485" i="4"/>
  <c r="D484" i="4"/>
  <c r="D529" i="4"/>
  <c r="F242" i="5"/>
  <c r="D238" i="5"/>
  <c r="E27" i="9"/>
  <c r="B27" i="9" s="1"/>
  <c r="E35" i="9"/>
  <c r="B35" i="9" s="1"/>
  <c r="E43" i="9"/>
  <c r="B43" i="9" s="1"/>
  <c r="E51" i="9"/>
  <c r="B51" i="9" s="1"/>
  <c r="E59" i="9"/>
  <c r="B59" i="9" s="1"/>
  <c r="E67" i="9"/>
  <c r="B67" i="9" s="1"/>
  <c r="E75" i="9"/>
  <c r="B75" i="9" s="1"/>
  <c r="E83" i="9"/>
  <c r="B83" i="9" s="1"/>
  <c r="E91" i="9"/>
  <c r="B91" i="9" s="1"/>
  <c r="E99" i="9"/>
  <c r="B99" i="9" s="1"/>
  <c r="E107" i="9"/>
  <c r="B107" i="9" s="1"/>
  <c r="B152" i="9"/>
  <c r="B160" i="9"/>
  <c r="G186" i="9"/>
  <c r="E186" i="9" s="1"/>
  <c r="B186" i="9" s="1"/>
  <c r="E643" i="4"/>
  <c r="D637" i="1" s="1"/>
  <c r="D118" i="5"/>
  <c r="E35" i="6"/>
  <c r="D42" i="8"/>
  <c r="G275" i="9"/>
  <c r="E275" i="9" s="1"/>
  <c r="B275" i="9" s="1"/>
  <c r="G176" i="9"/>
  <c r="E176" i="9" s="1"/>
  <c r="B176" i="9" s="1"/>
  <c r="F594" i="4"/>
  <c r="D593" i="4"/>
  <c r="G190" i="9"/>
  <c r="E190" i="9" s="1"/>
  <c r="B190" i="9" s="1"/>
  <c r="F8" i="5"/>
  <c r="D7" i="5"/>
  <c r="G309" i="9"/>
  <c r="E309" i="9" s="1"/>
  <c r="B309" i="9" s="1"/>
  <c r="F190" i="5"/>
  <c r="F36" i="6"/>
  <c r="D35" i="6"/>
  <c r="D49" i="8"/>
  <c r="B60" i="9"/>
  <c r="B64" i="9"/>
  <c r="B68" i="9"/>
  <c r="B72" i="9"/>
  <c r="B76" i="9"/>
  <c r="B80" i="9"/>
  <c r="B84" i="9"/>
  <c r="B88" i="9"/>
  <c r="B92" i="9"/>
  <c r="B96" i="9"/>
  <c r="B100" i="9"/>
  <c r="B104" i="9"/>
  <c r="B108" i="9"/>
  <c r="B112" i="9"/>
  <c r="B116" i="9"/>
  <c r="B120" i="9"/>
  <c r="B124" i="9"/>
  <c r="B128" i="9"/>
  <c r="B132" i="9"/>
  <c r="B136" i="9"/>
  <c r="B140" i="9"/>
  <c r="B144" i="9"/>
  <c r="B148" i="9"/>
  <c r="B156" i="9"/>
  <c r="G168" i="9"/>
  <c r="E168" i="9" s="1"/>
  <c r="B168" i="9" s="1"/>
  <c r="G170" i="9"/>
  <c r="E170" i="9" s="1"/>
  <c r="B170" i="9" s="1"/>
  <c r="G172" i="9"/>
  <c r="E172" i="9" s="1"/>
  <c r="B172" i="9" s="1"/>
  <c r="G196" i="9"/>
  <c r="E196" i="9" s="1"/>
  <c r="B196" i="9" s="1"/>
  <c r="G200" i="9"/>
  <c r="E200" i="9" s="1"/>
  <c r="B200" i="9" s="1"/>
  <c r="F277" i="9"/>
  <c r="B281" i="9"/>
  <c r="M213" i="9"/>
  <c r="L213" i="9"/>
  <c r="G212" i="9"/>
  <c r="E212" i="9" s="1"/>
  <c r="B212" i="9" s="1"/>
  <c r="G211" i="9"/>
  <c r="E211" i="9" s="1"/>
  <c r="B211" i="9" s="1"/>
  <c r="G210" i="9"/>
  <c r="E210" i="9" s="1"/>
  <c r="B210" i="9" s="1"/>
  <c r="G209" i="9"/>
  <c r="E209" i="9" s="1"/>
  <c r="B209" i="9" s="1"/>
  <c r="G208" i="9"/>
  <c r="E208" i="9" s="1"/>
  <c r="B208" i="9" s="1"/>
  <c r="G280" i="9"/>
  <c r="E280" i="9" s="1"/>
  <c r="B280" i="9" s="1"/>
  <c r="G205" i="9"/>
  <c r="E205" i="9" s="1"/>
  <c r="B205" i="9" s="1"/>
  <c r="G201" i="9"/>
  <c r="E201" i="9" s="1"/>
  <c r="B201" i="9" s="1"/>
  <c r="G197" i="9"/>
  <c r="E197" i="9" s="1"/>
  <c r="B197" i="9" s="1"/>
  <c r="G193" i="9"/>
  <c r="E193" i="9" s="1"/>
  <c r="B193" i="9" s="1"/>
  <c r="G192" i="9"/>
  <c r="E192" i="9" s="1"/>
  <c r="B192" i="9" s="1"/>
  <c r="G188" i="9"/>
  <c r="E188" i="9" s="1"/>
  <c r="B188"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I10" i="9"/>
  <c r="G161" i="9"/>
  <c r="E161" i="9" s="1"/>
  <c r="B161" i="9" s="1"/>
  <c r="G162" i="9"/>
  <c r="E162" i="9" s="1"/>
  <c r="B162" i="9" s="1"/>
  <c r="G163" i="9"/>
  <c r="E163" i="9" s="1"/>
  <c r="B163" i="9" s="1"/>
  <c r="G164" i="9"/>
  <c r="E164" i="9" s="1"/>
  <c r="B164" i="9" s="1"/>
  <c r="G165" i="9"/>
  <c r="E165" i="9" s="1"/>
  <c r="B165" i="9" s="1"/>
  <c r="G175" i="9"/>
  <c r="E175" i="9" s="1"/>
  <c r="B175" i="9" s="1"/>
  <c r="B218" i="9"/>
  <c r="B234" i="9"/>
  <c r="B250" i="9"/>
  <c r="B266" i="9"/>
  <c r="G279" i="9"/>
  <c r="E279" i="9" s="1"/>
  <c r="B279" i="9" s="1"/>
  <c r="H165" i="9"/>
  <c r="G166" i="9"/>
  <c r="E166" i="9" s="1"/>
  <c r="B166" i="9" s="1"/>
  <c r="G174" i="9"/>
  <c r="E174" i="9" s="1"/>
  <c r="B174" i="9" s="1"/>
  <c r="G187" i="9"/>
  <c r="E187" i="9" s="1"/>
  <c r="B187" i="9" s="1"/>
  <c r="G191" i="9"/>
  <c r="E191" i="9" s="1"/>
  <c r="B191" i="9" s="1"/>
  <c r="G195" i="9"/>
  <c r="E195" i="9" s="1"/>
  <c r="B195" i="9" s="1"/>
  <c r="G199" i="9"/>
  <c r="E199" i="9" s="1"/>
  <c r="B199" i="9" s="1"/>
  <c r="G203" i="9"/>
  <c r="E203" i="9" s="1"/>
  <c r="B203" i="9" s="1"/>
  <c r="G207" i="9"/>
  <c r="E207" i="9" s="1"/>
  <c r="B207" i="9" s="1"/>
  <c r="B222" i="9"/>
  <c r="F223" i="9"/>
  <c r="B223" i="9" s="1"/>
  <c r="B238" i="9"/>
  <c r="F239" i="9"/>
  <c r="B239" i="9" s="1"/>
  <c r="B254" i="9"/>
  <c r="F255" i="9"/>
  <c r="B255" i="9" s="1"/>
  <c r="B270" i="9"/>
  <c r="F271" i="9"/>
  <c r="B271" i="9" s="1"/>
  <c r="B217" i="9"/>
  <c r="B221" i="9"/>
  <c r="B225" i="9"/>
  <c r="B229" i="9"/>
  <c r="B233" i="9"/>
  <c r="B237" i="9"/>
  <c r="B241" i="9"/>
  <c r="B245" i="9"/>
  <c r="B249" i="9"/>
  <c r="B253" i="9"/>
  <c r="B257" i="9"/>
  <c r="B261" i="9"/>
  <c r="B265" i="9"/>
  <c r="B269" i="9"/>
  <c r="B287" i="9"/>
  <c r="B282" i="9"/>
  <c r="F213" i="9" l="1"/>
  <c r="B213" i="9" s="1"/>
  <c r="F7" i="5"/>
  <c r="H20" i="3"/>
  <c r="C985" i="1"/>
  <c r="B21" i="9"/>
  <c r="F311" i="4"/>
  <c r="D298" i="4"/>
  <c r="C306" i="1"/>
  <c r="G313" i="9"/>
  <c r="E313" i="9" s="1"/>
  <c r="B313" i="9" s="1"/>
  <c r="I34" i="3"/>
  <c r="C1517" i="1"/>
  <c r="F238" i="5"/>
  <c r="D237" i="5"/>
  <c r="C1215" i="1"/>
  <c r="F263" i="4"/>
  <c r="C259" i="1"/>
  <c r="F106" i="4"/>
  <c r="C102" i="1"/>
  <c r="F89" i="6"/>
  <c r="C1383" i="1"/>
  <c r="F12" i="5"/>
  <c r="C990" i="1"/>
  <c r="D141" i="6"/>
  <c r="E175" i="5"/>
  <c r="D1152" i="1" s="1"/>
  <c r="H19" i="9"/>
  <c r="E19" i="9" s="1"/>
  <c r="B19" i="9" s="1"/>
  <c r="I22" i="3"/>
  <c r="D1153" i="1"/>
  <c r="D68" i="5"/>
  <c r="F69" i="5"/>
  <c r="C1047" i="1"/>
  <c r="F644" i="4"/>
  <c r="C638" i="1"/>
  <c r="I1460" i="1"/>
  <c r="I1473" i="1"/>
  <c r="H149" i="1"/>
  <c r="G149" i="1"/>
  <c r="I1456" i="1"/>
  <c r="G159" i="1"/>
  <c r="H159" i="1"/>
  <c r="D151" i="4"/>
  <c r="C220" i="1"/>
  <c r="F224" i="4"/>
  <c r="F580" i="4"/>
  <c r="C574" i="1"/>
  <c r="H206" i="1"/>
  <c r="G206" i="1"/>
  <c r="F643" i="4"/>
  <c r="C637" i="1"/>
  <c r="F252" i="4"/>
  <c r="C248" i="1"/>
  <c r="F163" i="4"/>
  <c r="F50" i="4"/>
  <c r="C46" i="1"/>
  <c r="G310" i="9"/>
  <c r="E310" i="9" s="1"/>
  <c r="B310" i="9" s="1"/>
  <c r="F206" i="5"/>
  <c r="C1183" i="1"/>
  <c r="F472" i="4"/>
  <c r="C466" i="1"/>
  <c r="I1465" i="1"/>
  <c r="F139" i="4"/>
  <c r="C135" i="1"/>
  <c r="I1450" i="1"/>
  <c r="F35" i="6"/>
  <c r="H25" i="3"/>
  <c r="C1329" i="1"/>
  <c r="F118" i="5"/>
  <c r="C1096" i="1"/>
  <c r="F484" i="4"/>
  <c r="C478" i="1"/>
  <c r="F421" i="4"/>
  <c r="D420" i="4"/>
  <c r="C415" i="1"/>
  <c r="G307" i="9"/>
  <c r="E307" i="9" s="1"/>
  <c r="B307" i="9" s="1"/>
  <c r="D176" i="5"/>
  <c r="F177" i="5"/>
  <c r="C1154" i="1"/>
  <c r="F6" i="4"/>
  <c r="H16" i="3"/>
  <c r="D412" i="4"/>
  <c r="C2" i="1"/>
  <c r="C1524" i="1"/>
  <c r="D43" i="8"/>
  <c r="G312" i="9" s="1"/>
  <c r="E312" i="9" s="1"/>
  <c r="F593" i="4"/>
  <c r="C587" i="1"/>
  <c r="I25" i="3"/>
  <c r="D1329" i="1"/>
  <c r="D528" i="4"/>
  <c r="F529" i="4"/>
  <c r="C523" i="1"/>
  <c r="F363" i="4"/>
  <c r="D350" i="4"/>
  <c r="C358" i="1"/>
  <c r="F82" i="4"/>
  <c r="C78" i="1"/>
  <c r="C1423" i="1"/>
  <c r="F129" i="6"/>
  <c r="E141" i="6"/>
  <c r="E6" i="4"/>
  <c r="D3" i="1"/>
  <c r="E68" i="5"/>
  <c r="D1065" i="1"/>
  <c r="E420" i="4"/>
  <c r="D415" i="1"/>
  <c r="I1441" i="1"/>
  <c r="E151" i="4"/>
  <c r="D148" i="1"/>
  <c r="I1459" i="1"/>
  <c r="E311" i="9" l="1"/>
  <c r="B312" i="9"/>
  <c r="H1065" i="1"/>
  <c r="G1065" i="1"/>
  <c r="H637" i="1"/>
  <c r="G637" i="1"/>
  <c r="G1096" i="1"/>
  <c r="H1096" i="1"/>
  <c r="G574" i="1"/>
  <c r="H574" i="1"/>
  <c r="D289" i="4"/>
  <c r="F151" i="4"/>
  <c r="H17" i="3"/>
  <c r="C147" i="1"/>
  <c r="H638" i="1"/>
  <c r="G638" i="1"/>
  <c r="F68" i="5"/>
  <c r="H21" i="3"/>
  <c r="C1046" i="1"/>
  <c r="H1383" i="1"/>
  <c r="G1383" i="1"/>
  <c r="H259" i="1"/>
  <c r="G259" i="1"/>
  <c r="K1450" i="9"/>
  <c r="E289" i="4"/>
  <c r="D147" i="1"/>
  <c r="I17" i="3"/>
  <c r="G1154" i="1"/>
  <c r="H1154" i="1"/>
  <c r="H220" i="1"/>
  <c r="G220" i="1"/>
  <c r="D1046" i="1"/>
  <c r="I21" i="3"/>
  <c r="E6" i="5"/>
  <c r="H358" i="1"/>
  <c r="G358" i="1"/>
  <c r="D635" i="4"/>
  <c r="F420" i="4"/>
  <c r="C414" i="1"/>
  <c r="H1423" i="1"/>
  <c r="G1423" i="1"/>
  <c r="D408" i="4"/>
  <c r="F350" i="4"/>
  <c r="C345" i="1"/>
  <c r="F528" i="4"/>
  <c r="D636" i="4"/>
  <c r="C522" i="1"/>
  <c r="F176" i="5"/>
  <c r="H22" i="3"/>
  <c r="D175" i="5"/>
  <c r="C1153" i="1"/>
  <c r="H466" i="1"/>
  <c r="G466" i="1"/>
  <c r="H248" i="1"/>
  <c r="G248" i="1"/>
  <c r="H28" i="3"/>
  <c r="F141" i="6"/>
  <c r="C1435" i="1"/>
  <c r="H1517" i="1"/>
  <c r="G1517" i="1"/>
  <c r="H11" i="3"/>
  <c r="G306" i="1"/>
  <c r="H306" i="1"/>
  <c r="D6" i="5"/>
  <c r="I28" i="3"/>
  <c r="D1435" i="1"/>
  <c r="G523" i="1"/>
  <c r="H523" i="1"/>
  <c r="H1524" i="1"/>
  <c r="G1524" i="1"/>
  <c r="H415" i="1"/>
  <c r="G415" i="1"/>
  <c r="G1183" i="1"/>
  <c r="H1183" i="1"/>
  <c r="F237" i="5"/>
  <c r="H23" i="3"/>
  <c r="C1214" i="1"/>
  <c r="G587" i="1"/>
  <c r="H587" i="1"/>
  <c r="H3" i="1"/>
  <c r="G3" i="1"/>
  <c r="H148" i="1"/>
  <c r="G148" i="1"/>
  <c r="E635" i="4"/>
  <c r="D629" i="1" s="1"/>
  <c r="D414" i="1"/>
  <c r="E636" i="4"/>
  <c r="D630" i="1" s="1"/>
  <c r="E290" i="4"/>
  <c r="D286" i="1" s="1"/>
  <c r="E412" i="4"/>
  <c r="I16" i="3"/>
  <c r="D2" i="1"/>
  <c r="G2" i="1" s="1"/>
  <c r="H78" i="1"/>
  <c r="G78" i="1"/>
  <c r="I35" i="3"/>
  <c r="C1518" i="1"/>
  <c r="D639" i="4"/>
  <c r="F412" i="4"/>
  <c r="C407" i="1"/>
  <c r="G478" i="1"/>
  <c r="H478" i="1"/>
  <c r="H1329" i="1"/>
  <c r="G1329" i="1"/>
  <c r="H9" i="3"/>
  <c r="H135" i="1"/>
  <c r="G135" i="1"/>
  <c r="H46" i="1"/>
  <c r="G46" i="1"/>
  <c r="G1047" i="1"/>
  <c r="H1047" i="1"/>
  <c r="G990" i="1"/>
  <c r="H990" i="1"/>
  <c r="G102" i="1"/>
  <c r="H102" i="1"/>
  <c r="H1215" i="1"/>
  <c r="G1215" i="1"/>
  <c r="F298" i="4"/>
  <c r="D407" i="4"/>
  <c r="C293" i="1"/>
  <c r="H985" i="1"/>
  <c r="G985" i="1"/>
  <c r="G317" i="9"/>
  <c r="E317" i="9" s="1"/>
  <c r="H1214" i="1" l="1"/>
  <c r="G1214" i="1"/>
  <c r="K3" i="9"/>
  <c r="I9" i="3"/>
  <c r="E639" i="4"/>
  <c r="D407" i="1"/>
  <c r="G284" i="9"/>
  <c r="E284" i="9" s="1"/>
  <c r="B284" i="9" s="1"/>
  <c r="G278" i="9"/>
  <c r="F6" i="5"/>
  <c r="C984" i="1"/>
  <c r="H522" i="1"/>
  <c r="G522" i="1"/>
  <c r="G414" i="1"/>
  <c r="H414" i="1"/>
  <c r="H1046" i="1"/>
  <c r="G1046" i="1"/>
  <c r="D413" i="4"/>
  <c r="F289" i="4"/>
  <c r="D291" i="4"/>
  <c r="C285" i="1"/>
  <c r="D290" i="4"/>
  <c r="N3" i="9"/>
  <c r="I11" i="3"/>
  <c r="H345" i="1"/>
  <c r="G345" i="1"/>
  <c r="H293" i="1"/>
  <c r="G293" i="1"/>
  <c r="F639" i="4"/>
  <c r="C633" i="1"/>
  <c r="G1153" i="1"/>
  <c r="H1153" i="1"/>
  <c r="H2" i="1"/>
  <c r="F636" i="4"/>
  <c r="C630" i="1"/>
  <c r="F408" i="4"/>
  <c r="C403" i="1"/>
  <c r="H278" i="9"/>
  <c r="D984" i="1"/>
  <c r="H147" i="1"/>
  <c r="G147" i="1"/>
  <c r="E316" i="9"/>
  <c r="B317" i="9"/>
  <c r="F407" i="4"/>
  <c r="C402" i="1"/>
  <c r="G407" i="1"/>
  <c r="H407" i="1"/>
  <c r="H1518" i="1"/>
  <c r="G1518" i="1"/>
  <c r="H1435" i="1"/>
  <c r="G1435" i="1"/>
  <c r="F175" i="5"/>
  <c r="C1152" i="1"/>
  <c r="F635" i="4"/>
  <c r="C629" i="1"/>
  <c r="E291" i="4"/>
  <c r="D287" i="1" s="1"/>
  <c r="E413" i="4"/>
  <c r="D285" i="1"/>
  <c r="H629" i="1" l="1"/>
  <c r="G629" i="1"/>
  <c r="H630" i="1"/>
  <c r="G630" i="1"/>
  <c r="F291" i="4"/>
  <c r="C287" i="1"/>
  <c r="H633" i="1"/>
  <c r="H8" i="3"/>
  <c r="G984" i="1"/>
  <c r="H984" i="1"/>
  <c r="E640" i="4"/>
  <c r="E415" i="4"/>
  <c r="D410" i="1" s="1"/>
  <c r="D408" i="1"/>
  <c r="G1152" i="1"/>
  <c r="H1152" i="1"/>
  <c r="G402" i="1"/>
  <c r="H402" i="1"/>
  <c r="H403" i="1"/>
  <c r="G403" i="1"/>
  <c r="F290" i="4"/>
  <c r="C286" i="1"/>
  <c r="D415" i="4"/>
  <c r="F413" i="4"/>
  <c r="D640" i="4"/>
  <c r="C408" i="1"/>
  <c r="D414" i="4"/>
  <c r="E414" i="4"/>
  <c r="D409" i="1" s="1"/>
  <c r="G285" i="1"/>
  <c r="H285" i="1"/>
  <c r="E278" i="9"/>
  <c r="D633" i="1"/>
  <c r="G633" i="1" s="1"/>
  <c r="E277" i="9" l="1"/>
  <c r="B278" i="9"/>
  <c r="F415" i="4"/>
  <c r="C410" i="1"/>
  <c r="H408" i="1"/>
  <c r="G408" i="1"/>
  <c r="F414" i="4"/>
  <c r="C409" i="1"/>
  <c r="E642" i="4"/>
  <c r="D634" i="1"/>
  <c r="E641" i="4"/>
  <c r="D642" i="4"/>
  <c r="F640" i="4"/>
  <c r="C634" i="1"/>
  <c r="D641" i="4"/>
  <c r="H286" i="1"/>
  <c r="G286" i="1"/>
  <c r="G287" i="1"/>
  <c r="H287" i="1"/>
  <c r="M3" i="9"/>
  <c r="I8" i="3"/>
  <c r="E645" i="4" l="1"/>
  <c r="D635" i="1"/>
  <c r="F641" i="4"/>
  <c r="D645" i="4"/>
  <c r="C635" i="1"/>
  <c r="G409" i="1"/>
  <c r="H409" i="1"/>
  <c r="H410" i="1"/>
  <c r="G410" i="1"/>
  <c r="H634" i="1"/>
  <c r="G634" i="1"/>
  <c r="D646" i="4"/>
  <c r="F642" i="4"/>
  <c r="C636" i="1"/>
  <c r="E646" i="4"/>
  <c r="D636" i="1"/>
  <c r="F645" i="4" l="1"/>
  <c r="H18" i="3"/>
  <c r="C639" i="1"/>
  <c r="G276" i="9"/>
  <c r="E276" i="9" s="1"/>
  <c r="B276" i="9" s="1"/>
  <c r="G636" i="1"/>
  <c r="H636" i="1"/>
  <c r="I19" i="3"/>
  <c r="D640" i="1"/>
  <c r="F646" i="4"/>
  <c r="H19" i="3"/>
  <c r="C640" i="1"/>
  <c r="H635" i="1"/>
  <c r="G635" i="1"/>
  <c r="I18" i="3"/>
  <c r="D639" i="1"/>
  <c r="H640" i="1" l="1"/>
  <c r="G640" i="1"/>
  <c r="H639" i="1"/>
  <c r="G639" i="1"/>
  <c r="H7" i="3"/>
  <c r="J3" i="9" l="1"/>
  <c r="G274" i="9" l="1"/>
  <c r="M272" i="9"/>
  <c r="L272" i="9"/>
  <c r="F272" i="9" s="1"/>
  <c r="H274" i="9"/>
  <c r="G18" i="9"/>
  <c r="K7" i="9"/>
  <c r="G16" i="9"/>
  <c r="E16" i="9" s="1"/>
  <c r="K6" i="9"/>
  <c r="H18" i="9"/>
  <c r="J12" i="9"/>
  <c r="I9" i="9"/>
  <c r="E9" i="9" s="1"/>
  <c r="B9" i="9" s="1"/>
  <c r="I17" i="9"/>
  <c r="J11" i="9"/>
  <c r="I8" i="9"/>
  <c r="M16" i="9"/>
  <c r="H15" i="9"/>
  <c r="J8" i="9"/>
  <c r="H16" i="9"/>
  <c r="M15" i="9"/>
  <c r="J5" i="9"/>
  <c r="I7" i="9"/>
  <c r="K13" i="9"/>
  <c r="K5" i="9"/>
  <c r="H17" i="9"/>
  <c r="I5" i="9"/>
  <c r="J9" i="9"/>
  <c r="I11" i="9"/>
  <c r="E11" i="9" s="1"/>
  <c r="B11" i="9" s="1"/>
  <c r="L15" i="9"/>
  <c r="K11" i="9"/>
  <c r="J17" i="9"/>
  <c r="J7" i="9"/>
  <c r="I6" i="9"/>
  <c r="E6" i="9" s="1"/>
  <c r="B6" i="9" s="1"/>
  <c r="K12" i="9"/>
  <c r="K9" i="9"/>
  <c r="J13" i="9"/>
  <c r="J10" i="9"/>
  <c r="J6" i="9"/>
  <c r="G17" i="9"/>
  <c r="I13" i="9"/>
  <c r="E13" i="9" s="1"/>
  <c r="B13" i="9" s="1"/>
  <c r="K10" i="9"/>
  <c r="K8" i="9"/>
  <c r="L16" i="9"/>
  <c r="G15" i="9"/>
  <c r="I12" i="9"/>
  <c r="E12" i="9" l="1"/>
  <c r="B12" i="9" s="1"/>
  <c r="F15" i="9"/>
  <c r="E10" i="9"/>
  <c r="B10" i="9" s="1"/>
  <c r="F16" i="9"/>
  <c r="F14" i="9" s="1"/>
  <c r="E8" i="9"/>
  <c r="B8" i="9" s="1"/>
  <c r="E15" i="9"/>
  <c r="B272" i="9"/>
  <c r="F20" i="9"/>
  <c r="E17" i="9"/>
  <c r="B17" i="9" s="1"/>
  <c r="E5" i="9"/>
  <c r="E7" i="9"/>
  <c r="B7" i="9" s="1"/>
  <c r="E18" i="9"/>
  <c r="B18" i="9" s="1"/>
  <c r="E274" i="9"/>
  <c r="F3" i="9" l="1"/>
  <c r="B16" i="9"/>
  <c r="B5" i="9"/>
  <c r="E4" i="9"/>
  <c r="B15" i="9"/>
  <c r="E1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<sst xmlns="http://schemas.openxmlformats.org/spreadsheetml/2006/main" count="4360" uniqueCount="3421">
  <si>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</si>
  <si>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</si>
  <si>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</si>
  <si>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</si>
  <si>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</si>
  <si>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</si>
  <si>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</si>
  <si>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</si>
  <si>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</si>
  <si>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</si>
  <si>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</si>
  <si>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</si>
  <si>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</si>
  <si>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</si>
  <si>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</si>
  <si>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</si>
  <si>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</si>
  <si>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</si>
  <si>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</si>
  <si>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</si>
  <si>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</si>
  <si>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</si>
  <si>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</si>
  <si>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</si>
  <si>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</si>
  <si>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</si>
  <si>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</si>
  <si>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</si>
  <si>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</si>
  <si>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</si>
  <si>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</si>
  <si>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STRUKOVNO OBRAZOVANJE I OBRAZOVANJE ODRASLIH</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</si>
  <si>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</si>
  <si>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</si>
  <si>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</si>
  <si>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</si>
  <si>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</si>
  <si>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</si>
  <si>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</si>
  <si>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</si>
  <si>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</si>
  <si>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</si>
  <si>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</si>
  <si>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</si>
  <si>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</si>
  <si>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</si>
  <si>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</si>
  <si>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</si>
  <si>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</si>
  <si>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46173 - AGENCIJA ZA STRUKOVNO OBRAZOVANJE I OBRAZOVANJE ODRASLIH</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</si>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</sst>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4531987.03</v>
      </c>
      <c r="D2" s="6">
        <f>'PR-RAS'!E6</f>
        <v>4514575.45</v>
      </c>
      <c r="E2" s="6">
        <v>0</v>
      </c>
      <c r="F2" s="6">
        <v>0</v>
      </c>
      <c r="G2" s="7">
        <f t="shared" ref="G2:G65" si="0">(B2/1000)*(C2*1+D2*2)</f>
        <v>13561.137930000001</v>
      </c>
      <c r="H2" s="7">
        <f t="shared" ref="H2:H65"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2910663.75</v>
      </c>
      <c r="D46" s="1">
        <f>'PR-RAS'!E50</f>
        <v>2520256.33</v>
      </c>
      <c r="E46" s="1">
        <v>0</v>
      </c>
      <c r="F46" s="1">
        <v>0</v>
      </c>
      <c r="G46" s="2">
        <f t="shared" si="0"/>
        <v>357802.93845000002</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2910663.75</v>
      </c>
      <c r="D50" s="1">
        <f>'PR-RAS'!E54</f>
        <v>2487676.58</v>
      </c>
      <c r="E50" s="1">
        <v>0</v>
      </c>
      <c r="F50" s="1">
        <v>0</v>
      </c>
      <c r="G50" s="2">
        <f t="shared" si="0"/>
        <v>386414.82859000005</v>
      </c>
      <c r="H50" s="2">
        <f t="shared" si="1"/>
        <v>0.66999999992549419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2910663.75</v>
      </c>
      <c r="D53" s="1">
        <f>'PR-RAS'!E57</f>
        <v>2484799.7200000002</v>
      </c>
      <c r="E53" s="1">
        <v>0</v>
      </c>
      <c r="F53" s="1">
        <v>0</v>
      </c>
      <c r="G53" s="2">
        <f t="shared" si="0"/>
        <v>409773.68588</v>
      </c>
      <c r="H53" s="2">
        <f t="shared" si="1"/>
        <v>0.52999999979510903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2876.86</v>
      </c>
      <c r="E54" s="1">
        <v>0</v>
      </c>
      <c r="F54" s="1">
        <v>0</v>
      </c>
      <c r="G54" s="2">
        <f t="shared" si="0"/>
        <v>304.94716</v>
      </c>
      <c r="H54" s="2">
        <f t="shared" si="1"/>
        <v>0.13999999999987267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32579.75</v>
      </c>
      <c r="E73" s="1">
        <v>0</v>
      </c>
      <c r="F73" s="1">
        <v>0</v>
      </c>
      <c r="G73" s="2">
        <f t="shared" si="2"/>
        <v>4691.4839999999995</v>
      </c>
      <c r="H73" s="2">
        <f t="shared" si="3"/>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32579.75</v>
      </c>
      <c r="E76" s="1">
        <v>0</v>
      </c>
      <c r="F76" s="1">
        <v>0</v>
      </c>
      <c r="G76" s="2">
        <f t="shared" si="2"/>
        <v>4886.9624999999996</v>
      </c>
      <c r="H76" s="2">
        <f t="shared" si="3"/>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1621323.28</v>
      </c>
      <c r="D129" s="1">
        <f>'PR-RAS'!E133</f>
        <v>1994319.12</v>
      </c>
      <c r="E129" s="1">
        <v>0</v>
      </c>
      <c r="F129" s="1">
        <v>0</v>
      </c>
      <c r="G129" s="2">
        <f t="shared" si="2"/>
        <v>718075.0745600001</v>
      </c>
      <c r="H129" s="2">
        <f t="shared" si="3"/>
        <v>0.40000000013969839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1621323.28</v>
      </c>
      <c r="D130" s="1">
        <f>'PR-RAS'!E134</f>
        <v>1994319.12</v>
      </c>
      <c r="E130" s="1">
        <v>0</v>
      </c>
      <c r="F130" s="1">
        <v>0</v>
      </c>
      <c r="G130" s="2">
        <f t="shared" ref="G130:G193" si="4">(B130/1000)*(C130*1+D130*2)</f>
        <v>723685.03608000011</v>
      </c>
      <c r="H130" s="2">
        <f t="shared" ref="H130:H193" si="5">ABS(C130-ROUND(C130,0))+ABS(D130-ROUND(D130,0))</f>
        <v>0.40000000013969839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1597625.05</v>
      </c>
      <c r="D131" s="1">
        <f>'PR-RAS'!E135</f>
        <v>1971912.35</v>
      </c>
      <c r="E131" s="1">
        <v>0</v>
      </c>
      <c r="F131" s="1">
        <v>0</v>
      </c>
      <c r="G131" s="2">
        <f t="shared" si="4"/>
        <v>720388.46750000003</v>
      </c>
      <c r="H131" s="2">
        <f t="shared" si="5"/>
        <v>0.40000000013969839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23698.23</v>
      </c>
      <c r="D132" s="1">
        <f>'PR-RAS'!E136</f>
        <v>22406.77</v>
      </c>
      <c r="E132" s="1">
        <v>0</v>
      </c>
      <c r="F132" s="1">
        <v>0</v>
      </c>
      <c r="G132" s="2">
        <f t="shared" si="4"/>
        <v>8975.0418700000009</v>
      </c>
      <c r="H132" s="2">
        <f t="shared" si="5"/>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4724241.93</v>
      </c>
      <c r="D147" s="1">
        <f>'PR-RAS'!E151</f>
        <v>4503868.2599999988</v>
      </c>
      <c r="E147" s="1">
        <v>0</v>
      </c>
      <c r="F147" s="1">
        <v>0</v>
      </c>
      <c r="G147" s="2">
        <f t="shared" si="4"/>
        <v>2004868.8536999994</v>
      </c>
      <c r="H147" s="2">
        <f t="shared" si="5"/>
        <v>0.32999999914318323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1741025.6700000002</v>
      </c>
      <c r="D148" s="1">
        <f>'PR-RAS'!E152</f>
        <v>2221917.69</v>
      </c>
      <c r="E148" s="1">
        <v>0</v>
      </c>
      <c r="F148" s="1">
        <v>0</v>
      </c>
      <c r="G148" s="2">
        <f t="shared" si="4"/>
        <v>909174.57434999989</v>
      </c>
      <c r="H148" s="2">
        <f t="shared" si="5"/>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1448910.9000000001</v>
      </c>
      <c r="D149" s="1">
        <f>'PR-RAS'!E153</f>
        <v>1847356.66</v>
      </c>
      <c r="E149" s="1">
        <v>0</v>
      </c>
      <c r="F149" s="1">
        <v>0</v>
      </c>
      <c r="G149" s="2">
        <f t="shared" si="4"/>
        <v>761256.38455999992</v>
      </c>
      <c r="H149" s="2">
        <f t="shared" si="5"/>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1440799.56</v>
      </c>
      <c r="D150" s="1">
        <f>'PR-RAS'!E154</f>
        <v>1835270.96</v>
      </c>
      <c r="E150" s="1">
        <v>0</v>
      </c>
      <c r="F150" s="1">
        <v>0</v>
      </c>
      <c r="G150" s="2">
        <f t="shared" si="4"/>
        <v>761589.88052000001</v>
      </c>
      <c r="H150" s="2">
        <f t="shared" si="5"/>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8111.34</v>
      </c>
      <c r="D152" s="1">
        <f>'PR-RAS'!E156</f>
        <v>12085.7</v>
      </c>
      <c r="E152" s="1">
        <v>0</v>
      </c>
      <c r="F152" s="1">
        <v>0</v>
      </c>
      <c r="G152" s="2">
        <f t="shared" si="4"/>
        <v>4874.6937399999997</v>
      </c>
      <c r="H152" s="2">
        <f t="shared" si="5"/>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68453.78</v>
      </c>
      <c r="D154" s="1">
        <f>'PR-RAS'!E158</f>
        <v>77059.429999999993</v>
      </c>
      <c r="E154" s="1">
        <v>0</v>
      </c>
      <c r="F154" s="1">
        <v>0</v>
      </c>
      <c r="G154" s="2">
        <f t="shared" si="4"/>
        <v>34053.613919999996</v>
      </c>
      <c r="H154" s="2">
        <f t="shared" si="5"/>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223660.99</v>
      </c>
      <c r="D155" s="1">
        <f>'PR-RAS'!E159</f>
        <v>297501.59999999998</v>
      </c>
      <c r="E155" s="1">
        <v>0</v>
      </c>
      <c r="F155" s="1">
        <v>0</v>
      </c>
      <c r="G155" s="2">
        <f t="shared" si="4"/>
        <v>126074.28525999999</v>
      </c>
      <c r="H155" s="2">
        <f t="shared" si="5"/>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223660.99</v>
      </c>
      <c r="D157" s="1">
        <f>'PR-RAS'!E161</f>
        <v>297501.59999999998</v>
      </c>
      <c r="E157" s="1">
        <v>0</v>
      </c>
      <c r="F157" s="1">
        <v>0</v>
      </c>
      <c r="G157" s="2">
        <f t="shared" si="4"/>
        <v>127711.61364</v>
      </c>
      <c r="H157" s="2">
        <f t="shared" si="5"/>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2977455.6899999995</v>
      </c>
      <c r="D159" s="1">
        <f>'PR-RAS'!E163</f>
        <v>2196367.4399999995</v>
      </c>
      <c r="E159" s="1">
        <v>0</v>
      </c>
      <c r="F159" s="1">
        <v>0</v>
      </c>
      <c r="G159" s="2">
        <f t="shared" si="4"/>
        <v>1164490.1100599999</v>
      </c>
      <c r="H159" s="2">
        <f t="shared" si="5"/>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232108.17999999996</v>
      </c>
      <c r="D160" s="1">
        <f>'PR-RAS'!E164</f>
        <v>174538.45</v>
      </c>
      <c r="E160" s="1">
        <v>0</v>
      </c>
      <c r="F160" s="1">
        <v>0</v>
      </c>
      <c r="G160" s="2">
        <f t="shared" si="4"/>
        <v>92408.427719999992</v>
      </c>
      <c r="H160" s="2">
        <f t="shared" si="5"/>
        <v>0.62999999997555278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180607.3</v>
      </c>
      <c r="D161" s="1">
        <f>'PR-RAS'!E165</f>
        <v>119446.35</v>
      </c>
      <c r="E161" s="1">
        <v>0</v>
      </c>
      <c r="F161" s="1">
        <v>0</v>
      </c>
      <c r="G161" s="2">
        <f t="shared" si="4"/>
        <v>67120</v>
      </c>
      <c r="H161" s="2">
        <f t="shared" si="5"/>
        <v>0.64999999999417923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48599.8</v>
      </c>
      <c r="D162" s="1">
        <f>'PR-RAS'!E166</f>
        <v>47958.67</v>
      </c>
      <c r="E162" s="1">
        <v>0</v>
      </c>
      <c r="F162" s="1">
        <v>0</v>
      </c>
      <c r="G162" s="2">
        <f t="shared" si="4"/>
        <v>23267.259540000003</v>
      </c>
      <c r="H162" s="2">
        <f t="shared" si="5"/>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2901.08</v>
      </c>
      <c r="D163" s="1">
        <f>'PR-RAS'!E167</f>
        <v>7133.43</v>
      </c>
      <c r="E163" s="1">
        <v>0</v>
      </c>
      <c r="F163" s="1">
        <v>0</v>
      </c>
      <c r="G163" s="2">
        <f t="shared" si="4"/>
        <v>2781.2062800000003</v>
      </c>
      <c r="H163" s="2">
        <f t="shared" si="5"/>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38625.19</v>
      </c>
      <c r="D165" s="1">
        <f>'PR-RAS'!E169</f>
        <v>39631.340000000004</v>
      </c>
      <c r="E165" s="1">
        <v>0</v>
      </c>
      <c r="F165" s="1">
        <v>0</v>
      </c>
      <c r="G165" s="2">
        <f t="shared" si="4"/>
        <v>19333.610680000002</v>
      </c>
      <c r="H165" s="2">
        <f t="shared" si="5"/>
        <v>0.5300000000061118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12467.92</v>
      </c>
      <c r="D166" s="1">
        <f>'PR-RAS'!E170</f>
        <v>10896.78</v>
      </c>
      <c r="E166" s="1">
        <v>0</v>
      </c>
      <c r="F166" s="1">
        <v>0</v>
      </c>
      <c r="G166" s="2">
        <f t="shared" si="4"/>
        <v>5653.1442000000006</v>
      </c>
      <c r="H166" s="2">
        <f t="shared" si="5"/>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2385.88</v>
      </c>
      <c r="E167" s="1">
        <v>0</v>
      </c>
      <c r="F167" s="1">
        <v>0</v>
      </c>
      <c r="G167" s="2">
        <f t="shared" si="4"/>
        <v>792.11216000000013</v>
      </c>
      <c r="H167" s="2">
        <f t="shared" si="5"/>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26108.99</v>
      </c>
      <c r="D168" s="1">
        <f>'PR-RAS'!E172</f>
        <v>24423.25</v>
      </c>
      <c r="E168" s="1">
        <v>0</v>
      </c>
      <c r="F168" s="1">
        <v>0</v>
      </c>
      <c r="G168" s="2">
        <f t="shared" si="4"/>
        <v>12517.566830000002</v>
      </c>
      <c r="H168" s="2">
        <f t="shared" si="5"/>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48.28</v>
      </c>
      <c r="D169" s="1">
        <f>'PR-RAS'!E173</f>
        <v>628.97</v>
      </c>
      <c r="E169" s="1">
        <v>0</v>
      </c>
      <c r="F169" s="1">
        <v>0</v>
      </c>
      <c r="G169" s="2">
        <f t="shared" si="4"/>
        <v>219.44496000000001</v>
      </c>
      <c r="H169" s="2">
        <f t="shared" si="5"/>
        <v>0.30999999999997385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1296.46</v>
      </c>
      <c r="E170" s="1">
        <v>0</v>
      </c>
      <c r="F170" s="1">
        <v>0</v>
      </c>
      <c r="G170" s="2">
        <f t="shared" si="4"/>
        <v>438.20348000000007</v>
      </c>
      <c r="H170" s="2">
        <f t="shared" si="5"/>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2079465.6199999999</v>
      </c>
      <c r="D173" s="1">
        <f>'PR-RAS'!E177</f>
        <v>1621776.3599999999</v>
      </c>
      <c r="E173" s="1">
        <v>0</v>
      </c>
      <c r="F173" s="1">
        <v>0</v>
      </c>
      <c r="G173" s="2">
        <f t="shared" si="4"/>
        <v>915559.15447999991</v>
      </c>
      <c r="H173" s="2">
        <f t="shared" si="5"/>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18147.150000000001</v>
      </c>
      <c r="D174" s="1">
        <f>'PR-RAS'!E178</f>
        <v>15255.02</v>
      </c>
      <c r="E174" s="1">
        <v>0</v>
      </c>
      <c r="F174" s="1">
        <v>0</v>
      </c>
      <c r="G174" s="2">
        <f t="shared" si="4"/>
        <v>8417.6938699999992</v>
      </c>
      <c r="H174" s="2">
        <f t="shared" si="5"/>
        <v>0.17000000000189175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17030.82</v>
      </c>
      <c r="D175" s="1">
        <f>'PR-RAS'!E179</f>
        <v>17754.490000000002</v>
      </c>
      <c r="E175" s="1">
        <v>0</v>
      </c>
      <c r="F175" s="1">
        <v>0</v>
      </c>
      <c r="G175" s="2">
        <f t="shared" si="4"/>
        <v>9141.9251999999997</v>
      </c>
      <c r="H175" s="2">
        <f t="shared" si="5"/>
        <v>0.67000000000189175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282924.71000000002</v>
      </c>
      <c r="D176" s="1">
        <f>'PR-RAS'!E180</f>
        <v>230096.39</v>
      </c>
      <c r="E176" s="1">
        <v>0</v>
      </c>
      <c r="F176" s="1">
        <v>0</v>
      </c>
      <c r="G176" s="2">
        <f t="shared" si="4"/>
        <v>130045.56074999999</v>
      </c>
      <c r="H176" s="2">
        <f t="shared" si="5"/>
        <v>0.67999999999301508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19966.25</v>
      </c>
      <c r="D177" s="1">
        <f>'PR-RAS'!E181</f>
        <v>18608.29</v>
      </c>
      <c r="E177" s="1">
        <v>0</v>
      </c>
      <c r="F177" s="1">
        <v>0</v>
      </c>
      <c r="G177" s="2">
        <f t="shared" si="4"/>
        <v>10064.17808</v>
      </c>
      <c r="H177" s="2">
        <f t="shared" si="5"/>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395165.9</v>
      </c>
      <c r="D178" s="1">
        <f>'PR-RAS'!E182</f>
        <v>591233.03</v>
      </c>
      <c r="E178" s="1">
        <v>0</v>
      </c>
      <c r="F178" s="1">
        <v>0</v>
      </c>
      <c r="G178" s="2">
        <f t="shared" si="4"/>
        <v>279240.85691999999</v>
      </c>
      <c r="H178" s="2">
        <f t="shared" si="5"/>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24921.95</v>
      </c>
      <c r="D179" s="1">
        <f>'PR-RAS'!E183</f>
        <v>80.760000000000005</v>
      </c>
      <c r="E179" s="1">
        <v>0</v>
      </c>
      <c r="F179" s="1">
        <v>0</v>
      </c>
      <c r="G179" s="2">
        <f t="shared" si="4"/>
        <v>4464.8576599999997</v>
      </c>
      <c r="H179" s="2">
        <f t="shared" si="5"/>
        <v>0.28999999999926729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808606.43</v>
      </c>
      <c r="D180" s="1">
        <f>'PR-RAS'!E184</f>
        <v>165749.39000000001</v>
      </c>
      <c r="E180" s="1">
        <v>0</v>
      </c>
      <c r="F180" s="1">
        <v>0</v>
      </c>
      <c r="G180" s="2">
        <f t="shared" si="4"/>
        <v>204078.83258999998</v>
      </c>
      <c r="H180" s="2">
        <f t="shared" si="5"/>
        <v>0.82000000006519258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78326.899999999994</v>
      </c>
      <c r="D181" s="1">
        <f>'PR-RAS'!E185</f>
        <v>57685.65</v>
      </c>
      <c r="E181" s="1">
        <v>0</v>
      </c>
      <c r="F181" s="1">
        <v>0</v>
      </c>
      <c r="G181" s="2">
        <f t="shared" si="4"/>
        <v>34865.675999999999</v>
      </c>
      <c r="H181" s="2">
        <f t="shared" si="5"/>
        <v>0.45000000000436557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434375.51</v>
      </c>
      <c r="D182" s="1">
        <f>'PR-RAS'!E186</f>
        <v>525313.34</v>
      </c>
      <c r="E182" s="1">
        <v>0</v>
      </c>
      <c r="F182" s="1">
        <v>0</v>
      </c>
      <c r="G182" s="2">
        <f t="shared" si="4"/>
        <v>268785.39639000001</v>
      </c>
      <c r="H182" s="2">
        <f t="shared" si="5"/>
        <v>0.82999999995809048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507123.3</v>
      </c>
      <c r="D183" s="1">
        <f>'PR-RAS'!E187</f>
        <v>336019.28</v>
      </c>
      <c r="E183" s="1">
        <v>0</v>
      </c>
      <c r="F183" s="1">
        <v>0</v>
      </c>
      <c r="G183" s="2">
        <f t="shared" si="4"/>
        <v>214607.45852000001</v>
      </c>
      <c r="H183" s="2">
        <f t="shared" si="5"/>
        <v>0.58000000001629815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120133.40000000001</v>
      </c>
      <c r="D184" s="1">
        <f>'PR-RAS'!E188</f>
        <v>24402.010000000002</v>
      </c>
      <c r="E184" s="1">
        <v>0</v>
      </c>
      <c r="F184" s="1">
        <v>0</v>
      </c>
      <c r="G184" s="2">
        <f t="shared" si="4"/>
        <v>30915.547860000002</v>
      </c>
      <c r="H184" s="2">
        <f t="shared" si="5"/>
        <v>0.41000000001076842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2841.55</v>
      </c>
      <c r="D185" s="1">
        <f>'PR-RAS'!E189</f>
        <v>4093.84</v>
      </c>
      <c r="E185" s="1">
        <v>0</v>
      </c>
      <c r="F185" s="1">
        <v>0</v>
      </c>
      <c r="G185" s="2">
        <f t="shared" si="4"/>
        <v>2029.3783199999998</v>
      </c>
      <c r="H185" s="2">
        <f t="shared" si="5"/>
        <v>0.60999999999967258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638.39</v>
      </c>
      <c r="D186" s="1">
        <f>'PR-RAS'!E190</f>
        <v>1651.99</v>
      </c>
      <c r="E186" s="1">
        <v>0</v>
      </c>
      <c r="F186" s="1">
        <v>0</v>
      </c>
      <c r="G186" s="2">
        <f t="shared" si="4"/>
        <v>729.33844999999997</v>
      </c>
      <c r="H186" s="2">
        <f t="shared" si="5"/>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v>
      </c>
      <c r="D187" s="1">
        <f>'PR-RAS'!E191</f>
        <v>394</v>
      </c>
      <c r="E187" s="1">
        <v>0</v>
      </c>
      <c r="F187" s="1">
        <v>0</v>
      </c>
      <c r="G187" s="2">
        <f t="shared" si="4"/>
        <v>162.19200000000001</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114212</v>
      </c>
      <c r="D188" s="1">
        <f>'PR-RAS'!E192</f>
        <v>17747</v>
      </c>
      <c r="E188" s="1">
        <v>0</v>
      </c>
      <c r="F188" s="1">
        <v>0</v>
      </c>
      <c r="G188" s="2">
        <f t="shared" si="4"/>
        <v>27995.022000000001</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2182.8000000000002</v>
      </c>
      <c r="D189" s="1">
        <f>'PR-RAS'!E193</f>
        <v>344.18</v>
      </c>
      <c r="E189" s="1">
        <v>0</v>
      </c>
      <c r="F189" s="1">
        <v>0</v>
      </c>
      <c r="G189" s="2">
        <f t="shared" si="4"/>
        <v>539.77808000000005</v>
      </c>
      <c r="H189" s="2">
        <f t="shared" si="5"/>
        <v>0.37999999999982492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174.66</v>
      </c>
      <c r="D191" s="1">
        <f>'PR-RAS'!E195</f>
        <v>171</v>
      </c>
      <c r="E191" s="1">
        <v>0</v>
      </c>
      <c r="F191" s="1">
        <v>0</v>
      </c>
      <c r="G191" s="2">
        <f t="shared" si="4"/>
        <v>98.165399999999991</v>
      </c>
      <c r="H191" s="2">
        <f t="shared" si="5"/>
        <v>0.34000000000000341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37.69</v>
      </c>
      <c r="D192" s="1">
        <f>'PR-RAS'!E196</f>
        <v>13.85</v>
      </c>
      <c r="E192" s="1">
        <v>0</v>
      </c>
      <c r="F192" s="1">
        <v>0</v>
      </c>
      <c r="G192" s="2">
        <f t="shared" si="4"/>
        <v>12.48949</v>
      </c>
      <c r="H192" s="2">
        <f t="shared" si="5"/>
        <v>0.46000000000000263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37.69</v>
      </c>
      <c r="D206" s="1">
        <f>'PR-RAS'!E210</f>
        <v>13.85</v>
      </c>
      <c r="E206" s="1">
        <v>0</v>
      </c>
      <c r="F206" s="1">
        <v>0</v>
      </c>
      <c r="G206" s="2">
        <f t="shared" si="6"/>
        <v>13.404949999999999</v>
      </c>
      <c r="H206" s="2">
        <f t="shared" si="7"/>
        <v>0.46000000000000263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37.69</v>
      </c>
      <c r="D207" s="1">
        <f>'PR-RAS'!E211</f>
        <v>13.85</v>
      </c>
      <c r="E207" s="1">
        <v>0</v>
      </c>
      <c r="F207" s="1">
        <v>0</v>
      </c>
      <c r="G207" s="2">
        <f t="shared" si="6"/>
        <v>13.47034</v>
      </c>
      <c r="H207" s="2">
        <f t="shared" si="7"/>
        <v>0.46000000000000263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5722.88</v>
      </c>
      <c r="D220" s="1">
        <f>'PR-RAS'!E224</f>
        <v>85569.279999999999</v>
      </c>
      <c r="E220" s="1">
        <v>0</v>
      </c>
      <c r="F220" s="1">
        <v>0</v>
      </c>
      <c r="G220" s="2">
        <f t="shared" si="6"/>
        <v>38732.655359999997</v>
      </c>
      <c r="H220" s="2">
        <f t="shared" si="7"/>
        <v>0.39999999999872671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27284.5</v>
      </c>
      <c r="E224" s="1">
        <v>0</v>
      </c>
      <c r="F224" s="1">
        <v>0</v>
      </c>
      <c r="G224" s="2">
        <f t="shared" si="6"/>
        <v>12168.887000000001</v>
      </c>
      <c r="H224" s="2">
        <f t="shared" si="7"/>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27284.5</v>
      </c>
      <c r="E225" s="1">
        <v>0</v>
      </c>
      <c r="F225" s="1">
        <v>0</v>
      </c>
      <c r="G225" s="2">
        <f t="shared" si="6"/>
        <v>12223.456</v>
      </c>
      <c r="H225" s="2">
        <f t="shared" si="7"/>
        <v>0.5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858.43</v>
      </c>
      <c r="D227" s="1">
        <f>'PR-RAS'!E231</f>
        <v>0</v>
      </c>
      <c r="E227" s="1">
        <v>0</v>
      </c>
      <c r="F227" s="1">
        <v>0</v>
      </c>
      <c r="G227" s="2">
        <f t="shared" si="6"/>
        <v>194.00518</v>
      </c>
      <c r="H227" s="2">
        <f t="shared" si="7"/>
        <v>0.42999999999994998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858.43</v>
      </c>
      <c r="D228" s="1">
        <f>'PR-RAS'!E232</f>
        <v>0</v>
      </c>
      <c r="E228" s="1">
        <v>0</v>
      </c>
      <c r="F228" s="1">
        <v>0</v>
      </c>
      <c r="G228" s="2">
        <f t="shared" si="6"/>
        <v>194.86360999999999</v>
      </c>
      <c r="H228" s="2">
        <f t="shared" si="7"/>
        <v>0.42999999999994998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58284.78</v>
      </c>
      <c r="E232" s="1">
        <v>0</v>
      </c>
      <c r="F232" s="1">
        <v>0</v>
      </c>
      <c r="G232" s="2">
        <f t="shared" si="6"/>
        <v>26927.568360000001</v>
      </c>
      <c r="H232" s="2">
        <f t="shared" si="7"/>
        <v>0.22000000000116415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58284.78</v>
      </c>
      <c r="E233" s="1">
        <v>0</v>
      </c>
      <c r="F233" s="1">
        <v>0</v>
      </c>
      <c r="G233" s="2">
        <f t="shared" si="6"/>
        <v>27044.137920000001</v>
      </c>
      <c r="H233" s="2">
        <f t="shared" si="7"/>
        <v>0.22000000000116415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4864.45</v>
      </c>
      <c r="D240" s="1">
        <f>'PR-RAS'!E244</f>
        <v>0</v>
      </c>
      <c r="E240" s="1">
        <v>0</v>
      </c>
      <c r="F240" s="1">
        <v>0</v>
      </c>
      <c r="G240" s="2">
        <f t="shared" si="6"/>
        <v>1162.6035499999998</v>
      </c>
      <c r="H240" s="2">
        <f t="shared" si="7"/>
        <v>0.4499999999998181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4864.45</v>
      </c>
      <c r="D241" s="1">
        <f>'PR-RAS'!E245</f>
        <v>0</v>
      </c>
      <c r="E241" s="1">
        <v>0</v>
      </c>
      <c r="F241" s="1">
        <v>0</v>
      </c>
      <c r="G241" s="2">
        <f t="shared" si="6"/>
        <v>1167.4679999999998</v>
      </c>
      <c r="H241" s="2">
        <f t="shared" si="7"/>
        <v>0.4499999999998181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4724241.93</v>
      </c>
      <c r="D285" s="1">
        <f>'PR-RAS'!E289</f>
        <v>4503868.2599999988</v>
      </c>
      <c r="E285" s="1">
        <v>0</v>
      </c>
      <c r="F285" s="1">
        <v>0</v>
      </c>
      <c r="G285" s="2">
        <f t="shared" si="8"/>
        <v>3899881.8797999988</v>
      </c>
      <c r="H285" s="2">
        <f t="shared" si="9"/>
        <v>0.32999999914318323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10707.190000001341</v>
      </c>
      <c r="E286" s="1">
        <v>0</v>
      </c>
      <c r="F286" s="1">
        <v>0</v>
      </c>
      <c r="G286" s="2">
        <f t="shared" si="8"/>
        <v>6103.0983000007636</v>
      </c>
      <c r="H286" s="2">
        <f t="shared" si="9"/>
        <v>0.19000000134110451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192254.89999999944</v>
      </c>
      <c r="D287" s="1">
        <f>'PR-RAS'!E291</f>
        <v>0</v>
      </c>
      <c r="E287" s="1">
        <v>0</v>
      </c>
      <c r="F287" s="1">
        <v>0</v>
      </c>
      <c r="G287" s="2">
        <f t="shared" si="8"/>
        <v>54984.901399999835</v>
      </c>
      <c r="H287" s="2">
        <f t="shared" si="9"/>
        <v>0.10000000055879354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446860.33</v>
      </c>
      <c r="D288" s="1">
        <f>'PR-RAS'!E292</f>
        <v>422539.49</v>
      </c>
      <c r="E288" s="1">
        <v>0</v>
      </c>
      <c r="F288" s="1">
        <v>0</v>
      </c>
      <c r="G288" s="2">
        <f t="shared" si="8"/>
        <v>370786.58197</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27277.739999999998</v>
      </c>
      <c r="D345" s="1">
        <f>'PR-RAS'!E350</f>
        <v>28253.57</v>
      </c>
      <c r="E345" s="1">
        <v>0</v>
      </c>
      <c r="F345" s="1">
        <v>0</v>
      </c>
      <c r="G345" s="2">
        <f t="shared" si="10"/>
        <v>28821.99872</v>
      </c>
      <c r="H345" s="2">
        <f t="shared" si="11"/>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27277.739999999998</v>
      </c>
      <c r="D358" s="1">
        <f>'PR-RAS'!E363</f>
        <v>28253.57</v>
      </c>
      <c r="E358" s="1">
        <v>0</v>
      </c>
      <c r="F358" s="1">
        <v>0</v>
      </c>
      <c r="G358" s="2">
        <f t="shared" si="10"/>
        <v>29911.202160000001</v>
      </c>
      <c r="H358" s="2">
        <f t="shared" si="11"/>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3579.51</v>
      </c>
      <c r="D364" s="1">
        <f>'PR-RAS'!E369</f>
        <v>4273.07</v>
      </c>
      <c r="E364" s="1">
        <v>0</v>
      </c>
      <c r="F364" s="1">
        <v>0</v>
      </c>
      <c r="G364" s="2">
        <f t="shared" si="10"/>
        <v>4401.6109499999993</v>
      </c>
      <c r="H364" s="2">
        <f t="shared" si="11"/>
        <v>0.55999999999949068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3579.51</v>
      </c>
      <c r="D365" s="1">
        <f>'PR-RAS'!E370</f>
        <v>4273.07</v>
      </c>
      <c r="E365" s="1">
        <v>0</v>
      </c>
      <c r="F365" s="1">
        <v>0</v>
      </c>
      <c r="G365" s="2">
        <f t="shared" si="10"/>
        <v>4413.7366000000002</v>
      </c>
      <c r="H365" s="2">
        <f t="shared" si="11"/>
        <v>0.55999999999949068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23698.23</v>
      </c>
      <c r="D373" s="1">
        <f>'PR-RAS'!E378</f>
        <v>23980.5</v>
      </c>
      <c r="E373" s="1">
        <v>0</v>
      </c>
      <c r="F373" s="1">
        <v>0</v>
      </c>
      <c r="G373" s="2">
        <f t="shared" si="10"/>
        <v>26657.233559999997</v>
      </c>
      <c r="H373" s="2">
        <f t="shared" si="11"/>
        <v>0.72999999999956344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23698.23</v>
      </c>
      <c r="D374" s="1">
        <f>'PR-RAS'!E379</f>
        <v>23980.5</v>
      </c>
      <c r="E374" s="1">
        <v>0</v>
      </c>
      <c r="F374" s="1">
        <v>0</v>
      </c>
      <c r="G374" s="2">
        <f t="shared" si="10"/>
        <v>26728.892789999998</v>
      </c>
      <c r="H374" s="2">
        <f t="shared" si="11"/>
        <v>0.72999999999956344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27277.739999999998</v>
      </c>
      <c r="D403" s="1">
        <f>'PR-RAS'!E408</f>
        <v>28253.57</v>
      </c>
      <c r="E403" s="1">
        <v>0</v>
      </c>
      <c r="F403" s="1">
        <v>0</v>
      </c>
      <c r="G403" s="2">
        <f t="shared" si="12"/>
        <v>33681.521760000003</v>
      </c>
      <c r="H403" s="2">
        <f t="shared" si="13"/>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4531987.03</v>
      </c>
      <c r="D407" s="1">
        <f>'PR-RAS'!E412</f>
        <v>4514575.45</v>
      </c>
      <c r="E407" s="1">
        <v>0</v>
      </c>
      <c r="F407" s="1">
        <v>0</v>
      </c>
      <c r="G407" s="2">
        <f t="shared" si="12"/>
        <v>5505821.9995800005</v>
      </c>
      <c r="H407" s="2">
        <f t="shared" si="13"/>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4751519.67</v>
      </c>
      <c r="D408" s="1">
        <f>'PR-RAS'!E413</f>
        <v>4532121.8299999991</v>
      </c>
      <c r="E408" s="1">
        <v>0</v>
      </c>
      <c r="F408" s="1">
        <v>0</v>
      </c>
      <c r="G408" s="2">
        <f t="shared" si="12"/>
        <v>5623015.6753099989</v>
      </c>
      <c r="H408" s="2">
        <f t="shared" si="13"/>
        <v>0.50000000093132257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219532.63999999966</v>
      </c>
      <c r="D410" s="1">
        <f>'PR-RAS'!E415</f>
        <v>17546.379999998957</v>
      </c>
      <c r="E410" s="1">
        <v>0</v>
      </c>
      <c r="F410" s="1">
        <v>0</v>
      </c>
      <c r="G410" s="2">
        <f t="shared" si="12"/>
        <v>104141.78859999901</v>
      </c>
      <c r="H410" s="2">
        <f t="shared" si="13"/>
        <v>0.73999999929219484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446860.33</v>
      </c>
      <c r="D411" s="1">
        <f>'PR-RAS'!E416</f>
        <v>422539.49</v>
      </c>
      <c r="E411" s="1">
        <v>0</v>
      </c>
      <c r="F411" s="1">
        <v>0</v>
      </c>
      <c r="G411" s="2">
        <f t="shared" si="12"/>
        <v>529695.11710000003</v>
      </c>
      <c r="H411" s="2">
        <f t="shared" si="13"/>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4531987.03</v>
      </c>
      <c r="D633" s="1">
        <f>'PR-RAS'!E639</f>
        <v>4514575.45</v>
      </c>
      <c r="E633" s="1">
        <v>0</v>
      </c>
      <c r="F633" s="1">
        <v>0</v>
      </c>
      <c r="G633" s="2">
        <f t="shared" si="18"/>
        <v>8570639.1717600003</v>
      </c>
      <c r="H633" s="2">
        <f t="shared" si="19"/>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4751519.67</v>
      </c>
      <c r="D634" s="1">
        <f>'PR-RAS'!E640</f>
        <v>4532121.8299999991</v>
      </c>
      <c r="E634" s="1">
        <v>0</v>
      </c>
      <c r="F634" s="1">
        <v>0</v>
      </c>
      <c r="G634" s="2">
        <f t="shared" si="18"/>
        <v>8745378.1878899988</v>
      </c>
      <c r="H634" s="2">
        <f t="shared" si="19"/>
        <v>0.50000000093132257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219532.63999999966</v>
      </c>
      <c r="D636" s="1">
        <f>'PR-RAS'!E642</f>
        <v>17546.379999998957</v>
      </c>
      <c r="E636" s="1">
        <v>0</v>
      </c>
      <c r="F636" s="1">
        <v>0</v>
      </c>
      <c r="G636" s="2">
        <f t="shared" si="18"/>
        <v>161687.12899999847</v>
      </c>
      <c r="H636" s="2">
        <f t="shared" si="19"/>
        <v>0.73999999929219484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446860.33</v>
      </c>
      <c r="D637" s="1">
        <f>'PR-RAS'!E643</f>
        <v>422539.49</v>
      </c>
      <c r="E637" s="1">
        <v>0</v>
      </c>
      <c r="F637" s="1">
        <v>0</v>
      </c>
      <c r="G637" s="2">
        <f t="shared" si="18"/>
        <v>821673.40116000001</v>
      </c>
      <c r="H637" s="2">
        <f t="shared" si="19"/>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227327.69000000035</v>
      </c>
      <c r="D639" s="1">
        <f>'PR-RAS'!E645</f>
        <v>404993.11000000103</v>
      </c>
      <c r="E639" s="1">
        <v>0</v>
      </c>
      <c r="F639" s="1">
        <v>0</v>
      </c>
      <c r="G639" s="2">
        <f t="shared" si="18"/>
        <v>661806.2745800016</v>
      </c>
      <c r="H639" s="2">
        <f t="shared" si="19"/>
        <v>0.42000000068219379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316243.58</v>
      </c>
      <c r="D641" s="1">
        <f>'PR-RAS'!E647</f>
        <v>427232.94</v>
      </c>
      <c r="E641" s="1">
        <v>0</v>
      </c>
      <c r="F641" s="1">
        <v>0</v>
      </c>
      <c r="G641" s="2">
        <f t="shared" si="18"/>
        <v>749254.05440000002</v>
      </c>
      <c r="H641" s="2">
        <f t="shared" si="19"/>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v>
      </c>
      <c r="D642" s="1">
        <f>'PR-RAS'!E649</f>
        <v>0</v>
      </c>
      <c r="E642" s="1">
        <v>0</v>
      </c>
      <c r="F642" s="1">
        <v>0</v>
      </c>
      <c r="G642" s="2">
        <f t="shared" ref="G642:G705" si="20">(B642/1000)*(C642*1+D642*2)</f>
        <v>1.7819799999999999</v>
      </c>
      <c r="H642" s="2">
        <f t="shared" ref="H642:H705" si="21">ABS(C642-ROUND(C642,0))+ABS(D642-ROUND(D642,0))</f>
        <v>0.2200000000000002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2362784.04</v>
      </c>
      <c r="D643" s="1">
        <f>'PR-RAS'!E650</f>
        <v>2387798.3199999998</v>
      </c>
      <c r="E643" s="1">
        <v>0</v>
      </c>
      <c r="F643" s="1">
        <v>0</v>
      </c>
      <c r="G643" s="2">
        <f t="shared" si="20"/>
        <v>4582840.3965600003</v>
      </c>
      <c r="H643" s="2">
        <f t="shared" si="2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2348865.77</v>
      </c>
      <c r="D644" s="1">
        <f>'PR-RAS'!E651</f>
        <v>2387798.3199999998</v>
      </c>
      <c r="E644" s="1">
        <v>0</v>
      </c>
      <c r="F644" s="1">
        <v>0</v>
      </c>
      <c r="G644" s="2">
        <f t="shared" si="20"/>
        <v>4581029.3296300005</v>
      </c>
      <c r="H644" s="2">
        <f t="shared" si="21"/>
        <v>0.54999999981373549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13921.049999999814</v>
      </c>
      <c r="D645" s="1">
        <f>'PR-RAS'!E652</f>
        <v>0</v>
      </c>
      <c r="E645" s="1">
        <v>0</v>
      </c>
      <c r="F645" s="1">
        <v>0</v>
      </c>
      <c r="G645" s="2">
        <f t="shared" si="20"/>
        <v>8965.1561999998794</v>
      </c>
      <c r="H645" s="2">
        <f t="shared" si="2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v>
      </c>
      <c r="D647" s="1">
        <f>'PR-RAS'!E654</f>
        <v>167</v>
      </c>
      <c r="E647" s="1">
        <v>0</v>
      </c>
      <c r="F647" s="1">
        <v>0</v>
      </c>
      <c r="G647" s="2">
        <f t="shared" si="20"/>
        <v>323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v>
      </c>
      <c r="D649" s="1">
        <f>'PR-RAS'!E656</f>
        <v>124</v>
      </c>
      <c r="E649" s="1">
        <v>0</v>
      </c>
      <c r="F649" s="1">
        <v>0</v>
      </c>
      <c r="G649" s="2">
        <f t="shared" si="20"/>
        <v>238.464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22"/>
        <v>1583.29332</v>
      </c>
      <c r="H709" s="2">
        <f t="shared" si="23"/>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1955.03</v>
      </c>
      <c r="D710" s="1">
        <f>'PR-RAS'!E717</f>
        <v>5297.28</v>
      </c>
      <c r="E710" s="1">
        <v>0</v>
      </c>
      <c r="F710" s="1">
        <v>0</v>
      </c>
      <c r="G710" s="2">
        <f t="shared" si="22"/>
        <v>8897.6593099999991</v>
      </c>
      <c r="H710" s="2">
        <f t="shared" si="23"/>
        <v>0.30999999999971806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48599.8</v>
      </c>
      <c r="D711" s="1">
        <f>'PR-RAS'!E718</f>
        <v>47958.67</v>
      </c>
      <c r="E711" s="1">
        <v>0</v>
      </c>
      <c r="F711" s="1">
        <v>0</v>
      </c>
      <c r="G711" s="2">
        <f t="shared" si="22"/>
        <v>102607.1694</v>
      </c>
      <c r="H711" s="2">
        <f t="shared" si="23"/>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24921.95</v>
      </c>
      <c r="D713" s="1">
        <f>'PR-RAS'!E720</f>
        <v>80.760000000000005</v>
      </c>
      <c r="E713" s="1">
        <v>0</v>
      </c>
      <c r="F713" s="1">
        <v>0</v>
      </c>
      <c r="G713" s="2">
        <f t="shared" si="22"/>
        <v>17859.430639999999</v>
      </c>
      <c r="H713" s="2">
        <f t="shared" si="23"/>
        <v>0.28999999999926729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474090.36</v>
      </c>
      <c r="D715" s="1">
        <f>'PR-RAS'!E722</f>
        <v>73445.710000000006</v>
      </c>
      <c r="E715" s="1">
        <v>0</v>
      </c>
      <c r="F715" s="1">
        <v>0</v>
      </c>
      <c r="G715" s="2">
        <f t="shared" si="22"/>
        <v>443380.99092000001</v>
      </c>
      <c r="H715" s="2">
        <f t="shared" si="23"/>
        <v>0.64999999997962732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15214.68</v>
      </c>
      <c r="D716" s="1">
        <f>'PR-RAS'!E723</f>
        <v>13129.31</v>
      </c>
      <c r="E716" s="1">
        <v>0</v>
      </c>
      <c r="F716" s="1">
        <v>0</v>
      </c>
      <c r="G716" s="2">
        <f t="shared" si="22"/>
        <v>29653.409500000002</v>
      </c>
      <c r="H716" s="2">
        <f t="shared" si="23"/>
        <v>0.62999999999919964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2726.89</v>
      </c>
      <c r="D718" s="1">
        <f>'PR-RAS'!E725</f>
        <v>3945.2</v>
      </c>
      <c r="E718" s="1">
        <v>0</v>
      </c>
      <c r="F718" s="1">
        <v>0</v>
      </c>
      <c r="G718" s="2">
        <f t="shared" si="22"/>
        <v>7612.5969299999988</v>
      </c>
      <c r="H718" s="2">
        <f t="shared" si="23"/>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858.43</v>
      </c>
      <c r="D755" s="1">
        <f>'PR-RAS'!E762</f>
        <v>0</v>
      </c>
      <c r="E755" s="1">
        <v>0</v>
      </c>
      <c r="F755" s="1">
        <v>0</v>
      </c>
      <c r="G755" s="2">
        <f t="shared" si="22"/>
        <v>647.25621999999998</v>
      </c>
      <c r="H755" s="2">
        <f t="shared" si="23"/>
        <v>0.42999999999994998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4864.45</v>
      </c>
      <c r="D784" s="1">
        <f>'PR-RAS'!E791</f>
        <v>0</v>
      </c>
      <c r="E784" s="1">
        <v>0</v>
      </c>
      <c r="F784" s="1">
        <v>0</v>
      </c>
      <c r="G784" s="2">
        <f t="shared" si="24"/>
        <v>3808.8643499999998</v>
      </c>
      <c r="H784" s="2">
        <f t="shared" si="25"/>
        <v>0.4499999999998181</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388020.91</v>
      </c>
      <c r="D1480" s="6"/>
      <c r="E1480" s="6">
        <v>0</v>
      </c>
      <c r="F1480" s="6">
        <v>0</v>
      </c>
      <c r="G1480" s="7">
        <f t="shared" ref="G1480:G1511" si="52">B1480/1000*C1480</f>
        <v>388.02090999999996</v>
      </c>
      <c r="H1480" s="7">
        <f t="shared" ref="H1480:H1511" si="53">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4755315.82</v>
      </c>
      <c r="D1481" s="1">
        <v>0</v>
      </c>
      <c r="E1481" s="1">
        <v>0</v>
      </c>
      <c r="F1481" s="1">
        <v>0</v>
      </c>
      <c r="G1481" s="2">
        <f t="shared" si="52"/>
        <v>9510.6316400000014</v>
      </c>
      <c r="H1481" s="2">
        <f t="shared" si="53"/>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16799.75</v>
      </c>
      <c r="D1482" s="1">
        <v>0</v>
      </c>
      <c r="E1482" s="1">
        <v>0</v>
      </c>
      <c r="F1482" s="1">
        <v>0</v>
      </c>
      <c r="G1482" s="2">
        <f t="shared" si="52"/>
        <v>50.399250000000002</v>
      </c>
      <c r="H1482" s="2">
        <f t="shared" si="53"/>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4710262.5</v>
      </c>
      <c r="D1483" s="1">
        <v>0</v>
      </c>
      <c r="E1483" s="1">
        <v>0</v>
      </c>
      <c r="F1483" s="1">
        <v>0</v>
      </c>
      <c r="G1483" s="2">
        <f t="shared" si="52"/>
        <v>18841.05</v>
      </c>
      <c r="H1483" s="2">
        <f t="shared" si="53"/>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2343877.75</v>
      </c>
      <c r="D1484" s="1">
        <v>0</v>
      </c>
      <c r="E1484" s="1">
        <v>0</v>
      </c>
      <c r="F1484" s="1">
        <v>0</v>
      </c>
      <c r="G1484" s="2">
        <f t="shared" si="52"/>
        <v>11719.38875</v>
      </c>
      <c r="H1484" s="2">
        <f t="shared" si="53"/>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2271365.1200000001</v>
      </c>
      <c r="D1485" s="1">
        <v>0</v>
      </c>
      <c r="E1485" s="1">
        <v>0</v>
      </c>
      <c r="F1485" s="1">
        <v>0</v>
      </c>
      <c r="G1485" s="2">
        <f t="shared" si="52"/>
        <v>13628.190720000001</v>
      </c>
      <c r="H1485" s="2">
        <f t="shared" si="53"/>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13.85</v>
      </c>
      <c r="D1486" s="1">
        <v>0</v>
      </c>
      <c r="E1486" s="1">
        <v>0</v>
      </c>
      <c r="F1486" s="1">
        <v>0</v>
      </c>
      <c r="G1486" s="2">
        <f t="shared" si="52"/>
        <v>9.6949999999999995E-2</v>
      </c>
      <c r="H1486" s="2">
        <f t="shared" si="53"/>
        <v>0.15000000000000036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95005.78</v>
      </c>
      <c r="D1491" s="1">
        <v>0</v>
      </c>
      <c r="E1491" s="1">
        <v>0</v>
      </c>
      <c r="F1491" s="1">
        <v>0</v>
      </c>
      <c r="G1491" s="2">
        <f t="shared" si="52"/>
        <v>1140.06936</v>
      </c>
      <c r="H1491" s="2">
        <f t="shared" si="53"/>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28253.57</v>
      </c>
      <c r="D1492" s="1">
        <v>0</v>
      </c>
      <c r="E1492" s="1">
        <v>0</v>
      </c>
      <c r="F1492" s="1">
        <v>0</v>
      </c>
      <c r="G1492" s="2">
        <f t="shared" si="52"/>
        <v>367.29640999999998</v>
      </c>
      <c r="H1492" s="2">
        <f t="shared" si="53"/>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4610906.33</v>
      </c>
      <c r="D1499" s="1">
        <v>0</v>
      </c>
      <c r="E1499" s="1">
        <v>0</v>
      </c>
      <c r="F1499" s="1">
        <v>0</v>
      </c>
      <c r="G1499" s="2">
        <f t="shared" si="52"/>
        <v>92218.126600000003</v>
      </c>
      <c r="H1499" s="2">
        <f t="shared" si="53"/>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64235.81</v>
      </c>
      <c r="D1500" s="1">
        <v>0</v>
      </c>
      <c r="E1500" s="1">
        <v>0</v>
      </c>
      <c r="F1500" s="1">
        <v>0</v>
      </c>
      <c r="G1500" s="2">
        <f t="shared" si="52"/>
        <v>1348.95201</v>
      </c>
      <c r="H1500" s="2">
        <f t="shared" si="53"/>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4518416.95</v>
      </c>
      <c r="D1501" s="1">
        <v>0</v>
      </c>
      <c r="E1501" s="1">
        <v>0</v>
      </c>
      <c r="F1501" s="1">
        <v>0</v>
      </c>
      <c r="G1501" s="2">
        <f t="shared" si="52"/>
        <v>99405.172900000005</v>
      </c>
      <c r="H1501" s="2">
        <f t="shared" si="53"/>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2238717.44</v>
      </c>
      <c r="D1502" s="1">
        <v>0</v>
      </c>
      <c r="E1502" s="1">
        <v>0</v>
      </c>
      <c r="F1502" s="1">
        <v>0</v>
      </c>
      <c r="G1502" s="2">
        <f t="shared" si="52"/>
        <v>51490.501120000001</v>
      </c>
      <c r="H1502" s="2">
        <f t="shared" si="53"/>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2217546.39</v>
      </c>
      <c r="D1503" s="1">
        <v>0</v>
      </c>
      <c r="E1503" s="1">
        <v>0</v>
      </c>
      <c r="F1503" s="1">
        <v>0</v>
      </c>
      <c r="G1503" s="2">
        <f t="shared" si="52"/>
        <v>53221.113360000003</v>
      </c>
      <c r="H1503" s="2">
        <f t="shared" si="53"/>
        <v>0.39000000013038516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15.12</v>
      </c>
      <c r="D1504" s="1">
        <v>0</v>
      </c>
      <c r="E1504" s="1">
        <v>0</v>
      </c>
      <c r="F1504" s="1">
        <v>0</v>
      </c>
      <c r="G1504" s="2">
        <f t="shared" si="52"/>
        <v>0.378</v>
      </c>
      <c r="H1504" s="2">
        <f t="shared" si="53"/>
        <v>0.11999999999999922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62138</v>
      </c>
      <c r="D1509" s="1">
        <v>0</v>
      </c>
      <c r="E1509" s="1">
        <v>0</v>
      </c>
      <c r="F1509" s="1">
        <v>0</v>
      </c>
      <c r="G1509" s="2">
        <f t="shared" si="52"/>
        <v>1864.1399999999999</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28253.57</v>
      </c>
      <c r="D1510" s="1">
        <v>0</v>
      </c>
      <c r="E1510" s="1">
        <v>0</v>
      </c>
      <c r="F1510" s="1">
        <v>0</v>
      </c>
      <c r="G1510" s="2">
        <f t="shared" si="52"/>
        <v>875.86067000000003</v>
      </c>
      <c r="H1510" s="2">
        <f t="shared" si="53"/>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532430.40000000037</v>
      </c>
      <c r="D1517" s="1">
        <v>0</v>
      </c>
      <c r="E1517" s="1">
        <v>0</v>
      </c>
      <c r="F1517" s="1">
        <v>0</v>
      </c>
      <c r="G1517" s="2">
        <f t="shared" si="54"/>
        <v>20232.355200000013</v>
      </c>
      <c r="H1517" s="2">
        <f t="shared" si="5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532430.4</v>
      </c>
      <c r="D1576" s="1">
        <v>0</v>
      </c>
      <c r="E1576" s="1">
        <v>0</v>
      </c>
      <c r="F1576" s="1">
        <v>0</v>
      </c>
      <c r="G1576" s="2">
        <f t="shared" si="56"/>
        <v>51645.748800000001</v>
      </c>
      <c r="H1576" s="2">
        <f t="shared" si="57"/>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6679.65</v>
      </c>
      <c r="D1577" s="1">
        <v>0</v>
      </c>
      <c r="E1577" s="1">
        <v>0</v>
      </c>
      <c r="F1577" s="1">
        <v>0</v>
      </c>
      <c r="G1577" s="2">
        <f t="shared" si="56"/>
        <v>654.60569999999996</v>
      </c>
      <c r="H1577" s="2">
        <f t="shared" si="57"/>
        <v>0.3500000000003638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525750.75</v>
      </c>
      <c r="D1578" s="1">
        <v>0</v>
      </c>
      <c r="E1578" s="1">
        <v>0</v>
      </c>
      <c r="F1578" s="1">
        <v>0</v>
      </c>
      <c r="G1578" s="2">
        <f t="shared" si="56"/>
        <v>52049.324250000005</v>
      </c>
      <c r="H1578" s="2">
        <f t="shared" si="57"/>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46173</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2" t="s">
        <v>31</v>
      </c>
      <c r="E8" s="337"/>
      <c r="F8" s="328" t="s">
        <v>32</v>
      </c>
      <c r="G8" s="329"/>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4531987.03</v>
      </c>
      <c r="I16" s="169">
        <f>'PR-RAS'!E6</f>
        <v>4514575.45</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4724241.93</v>
      </c>
      <c r="I17" s="169">
        <f>'PR-RAS'!E151</f>
        <v>4503868.2599999988</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227327.69000000035</v>
      </c>
      <c r="I18" s="169">
        <f>'PR-RAS'!E645</f>
        <v>404993.11000000103</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0</v>
      </c>
      <c r="I20" s="172">
        <f>BILANCA!E7</f>
        <v>0</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0</v>
      </c>
      <c r="I21" s="174">
        <f>BILANCA!E68</f>
        <v>0</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0</v>
      </c>
      <c r="I22" s="174">
        <f>BILANCA!E176</f>
        <v>0</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0</v>
      </c>
      <c r="I23" s="176">
        <f>BILANCA!E237</f>
        <v>0</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0</v>
      </c>
      <c r="I28" s="178">
        <f>'RAS-funkcijski'!E141</f>
        <v>0</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388020.91</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532430.40000000037</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532430.4</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4" zoomScaleNormal="100" workbookViewId="0">
      <selection activeCell="D791" sqref="D79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4531987.03</v>
      </c>
      <c r="E6" s="51">
        <f>E7+E44+E50+E82+E106+E124+E133+E139</f>
        <v>4514575.45</v>
      </c>
      <c r="F6" s="52">
        <f t="shared" ref="F6:F69" si="0">IF(D6&lt;&gt;0,IF(E6/D6&gt;=100,"&gt;&gt;100",E6/D6*100),"-")</f>
        <v>99.615806932262998</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2910663.75</v>
      </c>
      <c r="E50" s="51">
        <f>E51+E54+E59+E62+E65+E68+E71+E74+E77</f>
        <v>2520256.33</v>
      </c>
      <c r="F50" s="52">
        <f t="shared" si="0"/>
        <v>86.586996866264613</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2910663.75</v>
      </c>
      <c r="E54" s="51">
        <f>SUM(E55:E58)</f>
        <v>2487676.58</v>
      </c>
      <c r="F54" s="52">
        <f t="shared" si="0"/>
        <v>85.467673138128717</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2910663.75</v>
      </c>
      <c r="E57" s="241">
        <v>2484799.7200000002</v>
      </c>
      <c r="F57" s="52">
        <f t="shared" si="0"/>
        <v>85.368834514120721</v>
      </c>
    </row>
    <row r="58" spans="1:6" ht="12.75" customHeight="1" x14ac:dyDescent="0.2">
      <c r="A58" s="53">
        <v>6324</v>
      </c>
      <c r="B58" s="85" t="s">
        <v>162</v>
      </c>
      <c r="C58" s="50" t="s">
        <v>163</v>
      </c>
      <c r="D58" s="241">
        <v>0</v>
      </c>
      <c r="E58" s="241">
        <v>2876.86</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32579.75</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32579.75</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1621323.28</v>
      </c>
      <c r="E133" s="51">
        <f>E134+E138</f>
        <v>1994319.12</v>
      </c>
      <c r="F133" s="52">
        <f t="shared" si="1"/>
        <v>123.00564265011973</v>
      </c>
    </row>
    <row r="134" spans="1:6" ht="24" x14ac:dyDescent="0.2">
      <c r="A134" s="53">
        <v>671</v>
      </c>
      <c r="B134" s="231" t="s">
        <v>314</v>
      </c>
      <c r="C134" s="50" t="s">
        <v>315</v>
      </c>
      <c r="D134" s="51">
        <f>SUM(D135:D137)</f>
        <v>1621323.28</v>
      </c>
      <c r="E134" s="51">
        <f>SUM(E135:E137)</f>
        <v>1994319.12</v>
      </c>
      <c r="F134" s="52">
        <f t="shared" ref="F134:F197" si="2">IF(D134&lt;&gt;0,IF(E134/D134&gt;=100,"&gt;&gt;100",E134/D134*100),"-")</f>
        <v>123.00564265011973</v>
      </c>
    </row>
    <row r="135" spans="1:6" ht="12.75" customHeight="1" x14ac:dyDescent="0.2">
      <c r="A135" s="53">
        <v>6711</v>
      </c>
      <c r="B135" s="84" t="s">
        <v>316</v>
      </c>
      <c r="C135" s="50" t="s">
        <v>317</v>
      </c>
      <c r="D135" s="241">
        <v>1597625.05</v>
      </c>
      <c r="E135" s="241">
        <v>1971912.35</v>
      </c>
      <c r="F135" s="52">
        <f t="shared" si="2"/>
        <v>123.4277310561699</v>
      </c>
    </row>
    <row r="136" spans="1:6" ht="24" x14ac:dyDescent="0.2">
      <c r="A136" s="53">
        <v>6712</v>
      </c>
      <c r="B136" s="231" t="s">
        <v>318</v>
      </c>
      <c r="C136" s="50" t="s">
        <v>319</v>
      </c>
      <c r="D136" s="241">
        <v>23698.23</v>
      </c>
      <c r="E136" s="241">
        <v>22406.77</v>
      </c>
      <c r="F136" s="52">
        <f t="shared" si="2"/>
        <v>94.550394691924254</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4724241.93</v>
      </c>
      <c r="E151" s="51">
        <f>E152+E163+E196+E215+E224+E252+E263</f>
        <v>4503868.2599999988</v>
      </c>
      <c r="F151" s="52">
        <f t="shared" si="2"/>
        <v>95.335258581899069</v>
      </c>
    </row>
    <row r="152" spans="1:6" ht="12.75" customHeight="1" x14ac:dyDescent="0.2">
      <c r="A152" s="53">
        <v>31</v>
      </c>
      <c r="B152" s="84" t="s">
        <v>349</v>
      </c>
      <c r="C152" s="50" t="s">
        <v>350</v>
      </c>
      <c r="D152" s="51">
        <f>D153+D158+D159</f>
        <v>1741025.6700000002</v>
      </c>
      <c r="E152" s="51">
        <f>E153+E158+E159</f>
        <v>2221917.69</v>
      </c>
      <c r="F152" s="52">
        <f t="shared" si="2"/>
        <v>127.62119067434541</v>
      </c>
    </row>
    <row r="153" spans="1:6" ht="12.75" customHeight="1" x14ac:dyDescent="0.2">
      <c r="A153" s="53">
        <v>311</v>
      </c>
      <c r="B153" s="84" t="s">
        <v>351</v>
      </c>
      <c r="C153" s="50" t="s">
        <v>352</v>
      </c>
      <c r="D153" s="51">
        <f>SUM(D154:D157)</f>
        <v>1448910.9000000001</v>
      </c>
      <c r="E153" s="51">
        <f>SUM(E154:E157)</f>
        <v>1847356.66</v>
      </c>
      <c r="F153" s="52">
        <f t="shared" si="2"/>
        <v>127.49967303027397</v>
      </c>
    </row>
    <row r="154" spans="1:6" ht="12.75" customHeight="1" x14ac:dyDescent="0.2">
      <c r="A154" s="53">
        <v>3111</v>
      </c>
      <c r="B154" s="84" t="s">
        <v>353</v>
      </c>
      <c r="C154" s="50" t="s">
        <v>354</v>
      </c>
      <c r="D154" s="241">
        <v>1440799.56</v>
      </c>
      <c r="E154" s="241">
        <v>1835270.96</v>
      </c>
      <c r="F154" s="52">
        <f t="shared" si="2"/>
        <v>127.37864522945857</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8111.34</v>
      </c>
      <c r="E156" s="241">
        <v>12085.7</v>
      </c>
      <c r="F156" s="52">
        <f t="shared" si="2"/>
        <v>148.99757623278029</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68453.78</v>
      </c>
      <c r="E158" s="241">
        <v>77059.429999999993</v>
      </c>
      <c r="F158" s="52">
        <f t="shared" si="2"/>
        <v>112.57147523482267</v>
      </c>
    </row>
    <row r="159" spans="1:6" ht="12.75" customHeight="1" x14ac:dyDescent="0.2">
      <c r="A159" s="53">
        <v>313</v>
      </c>
      <c r="B159" s="84" t="s">
        <v>363</v>
      </c>
      <c r="C159" s="50" t="s">
        <v>364</v>
      </c>
      <c r="D159" s="51">
        <f>SUM(D160:D162)</f>
        <v>223660.99</v>
      </c>
      <c r="E159" s="51">
        <f>SUM(E160:E162)</f>
        <v>297501.59999999998</v>
      </c>
      <c r="F159" s="52">
        <f t="shared" si="2"/>
        <v>133.01452345355352</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223660.99</v>
      </c>
      <c r="E161" s="241">
        <v>297501.59999999998</v>
      </c>
      <c r="F161" s="52">
        <f t="shared" si="2"/>
        <v>133.01452345355352</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2977455.6899999995</v>
      </c>
      <c r="E163" s="51">
        <f>E164+E169+E177+E187+E188</f>
        <v>2196367.4399999995</v>
      </c>
      <c r="F163" s="52">
        <f t="shared" si="2"/>
        <v>73.766586934497752</v>
      </c>
    </row>
    <row r="164" spans="1:6" ht="12.75" customHeight="1" x14ac:dyDescent="0.2">
      <c r="A164" s="53">
        <v>321</v>
      </c>
      <c r="B164" s="84" t="s">
        <v>372</v>
      </c>
      <c r="C164" s="50" t="s">
        <v>373</v>
      </c>
      <c r="D164" s="51">
        <f>SUM(D165:D168)</f>
        <v>232108.17999999996</v>
      </c>
      <c r="E164" s="51">
        <f>SUM(E165:E168)</f>
        <v>174538.45</v>
      </c>
      <c r="F164" s="52">
        <f t="shared" si="2"/>
        <v>75.197026662308943</v>
      </c>
    </row>
    <row r="165" spans="1:6" ht="12.75" customHeight="1" x14ac:dyDescent="0.2">
      <c r="A165" s="53">
        <v>3211</v>
      </c>
      <c r="B165" s="84" t="s">
        <v>374</v>
      </c>
      <c r="C165" s="50" t="s">
        <v>375</v>
      </c>
      <c r="D165" s="241">
        <v>180607.3</v>
      </c>
      <c r="E165" s="241">
        <v>119446.35</v>
      </c>
      <c r="F165" s="52">
        <f t="shared" si="2"/>
        <v>66.135947993242809</v>
      </c>
    </row>
    <row r="166" spans="1:6" ht="12.75" customHeight="1" x14ac:dyDescent="0.2">
      <c r="A166" s="53">
        <v>3212</v>
      </c>
      <c r="B166" s="84" t="s">
        <v>376</v>
      </c>
      <c r="C166" s="50" t="s">
        <v>377</v>
      </c>
      <c r="D166" s="241">
        <v>48599.8</v>
      </c>
      <c r="E166" s="241">
        <v>47958.67</v>
      </c>
      <c r="F166" s="52">
        <f t="shared" si="2"/>
        <v>98.680797040317032</v>
      </c>
    </row>
    <row r="167" spans="1:6" ht="12.75" customHeight="1" x14ac:dyDescent="0.2">
      <c r="A167" s="53">
        <v>3213</v>
      </c>
      <c r="B167" s="84" t="s">
        <v>378</v>
      </c>
      <c r="C167" s="50" t="s">
        <v>379</v>
      </c>
      <c r="D167" s="241">
        <v>2901.08</v>
      </c>
      <c r="E167" s="241">
        <v>7133.43</v>
      </c>
      <c r="F167" s="52">
        <f t="shared" si="2"/>
        <v>245.88877245715389</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38625.19</v>
      </c>
      <c r="E169" s="51">
        <f>SUM(E170:E176)</f>
        <v>39631.340000000004</v>
      </c>
      <c r="F169" s="52">
        <f t="shared" si="2"/>
        <v>102.60490628007265</v>
      </c>
    </row>
    <row r="170" spans="1:6" ht="12.75" customHeight="1" x14ac:dyDescent="0.2">
      <c r="A170" s="53">
        <v>3221</v>
      </c>
      <c r="B170" s="84" t="s">
        <v>384</v>
      </c>
      <c r="C170" s="50" t="s">
        <v>385</v>
      </c>
      <c r="D170" s="241">
        <v>12467.92</v>
      </c>
      <c r="E170" s="241">
        <v>10896.78</v>
      </c>
      <c r="F170" s="52">
        <f t="shared" si="2"/>
        <v>87.398539612060404</v>
      </c>
    </row>
    <row r="171" spans="1:6" ht="12.75" customHeight="1" x14ac:dyDescent="0.2">
      <c r="A171" s="53">
        <v>3222</v>
      </c>
      <c r="B171" s="84" t="s">
        <v>386</v>
      </c>
      <c r="C171" s="50" t="s">
        <v>387</v>
      </c>
      <c r="D171" s="241">
        <v>0</v>
      </c>
      <c r="E171" s="241">
        <v>2385.88</v>
      </c>
      <c r="F171" s="52" t="str">
        <f t="shared" si="2"/>
        <v>-</v>
      </c>
    </row>
    <row r="172" spans="1:6" ht="12.75" customHeight="1" x14ac:dyDescent="0.2">
      <c r="A172" s="53">
        <v>3223</v>
      </c>
      <c r="B172" s="84" t="s">
        <v>388</v>
      </c>
      <c r="C172" s="50" t="s">
        <v>389</v>
      </c>
      <c r="D172" s="241">
        <v>26108.99</v>
      </c>
      <c r="E172" s="241">
        <v>24423.25</v>
      </c>
      <c r="F172" s="52">
        <f t="shared" si="2"/>
        <v>93.543449976425734</v>
      </c>
    </row>
    <row r="173" spans="1:6" ht="12.75" customHeight="1" x14ac:dyDescent="0.2">
      <c r="A173" s="53">
        <v>3224</v>
      </c>
      <c r="B173" s="84" t="s">
        <v>390</v>
      </c>
      <c r="C173" s="50" t="s">
        <v>391</v>
      </c>
      <c r="D173" s="241">
        <v>48.28</v>
      </c>
      <c r="E173" s="241">
        <v>628.97</v>
      </c>
      <c r="F173" s="52">
        <f t="shared" si="2"/>
        <v>1302.7547638773819</v>
      </c>
    </row>
    <row r="174" spans="1:6" ht="12.75" customHeight="1" x14ac:dyDescent="0.2">
      <c r="A174" s="53">
        <v>3225</v>
      </c>
      <c r="B174" s="84" t="s">
        <v>392</v>
      </c>
      <c r="C174" s="50" t="s">
        <v>393</v>
      </c>
      <c r="D174" s="241">
        <v>0</v>
      </c>
      <c r="E174" s="241">
        <v>1296.46</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2079465.6199999999</v>
      </c>
      <c r="E177" s="51">
        <f>SUM(E178:E186)</f>
        <v>1621776.3599999999</v>
      </c>
      <c r="F177" s="52">
        <f t="shared" si="2"/>
        <v>77.990054002431634</v>
      </c>
    </row>
    <row r="178" spans="1:6" ht="12.75" customHeight="1" x14ac:dyDescent="0.2">
      <c r="A178" s="53">
        <v>3231</v>
      </c>
      <c r="B178" s="84" t="s">
        <v>400</v>
      </c>
      <c r="C178" s="50" t="s">
        <v>401</v>
      </c>
      <c r="D178" s="241">
        <v>18147.150000000001</v>
      </c>
      <c r="E178" s="241">
        <v>15255.02</v>
      </c>
      <c r="F178" s="52">
        <f t="shared" si="2"/>
        <v>84.062896928718828</v>
      </c>
    </row>
    <row r="179" spans="1:6" ht="12.75" customHeight="1" x14ac:dyDescent="0.2">
      <c r="A179" s="53">
        <v>3232</v>
      </c>
      <c r="B179" s="84" t="s">
        <v>402</v>
      </c>
      <c r="C179" s="50" t="s">
        <v>403</v>
      </c>
      <c r="D179" s="241">
        <v>17030.82</v>
      </c>
      <c r="E179" s="241">
        <v>17754.490000000002</v>
      </c>
      <c r="F179" s="52">
        <f t="shared" si="2"/>
        <v>104.24917884165296</v>
      </c>
    </row>
    <row r="180" spans="1:6" ht="12.75" customHeight="1" x14ac:dyDescent="0.2">
      <c r="A180" s="53">
        <v>3233</v>
      </c>
      <c r="B180" s="84" t="s">
        <v>404</v>
      </c>
      <c r="C180" s="50" t="s">
        <v>405</v>
      </c>
      <c r="D180" s="241">
        <v>282924.71000000002</v>
      </c>
      <c r="E180" s="241">
        <v>230096.39</v>
      </c>
      <c r="F180" s="52">
        <f t="shared" si="2"/>
        <v>81.327781514735847</v>
      </c>
    </row>
    <row r="181" spans="1:6" ht="12.75" customHeight="1" x14ac:dyDescent="0.2">
      <c r="A181" s="53">
        <v>3234</v>
      </c>
      <c r="B181" s="84" t="s">
        <v>406</v>
      </c>
      <c r="C181" s="50" t="s">
        <v>407</v>
      </c>
      <c r="D181" s="241">
        <v>19966.25</v>
      </c>
      <c r="E181" s="241">
        <v>18608.29</v>
      </c>
      <c r="F181" s="52">
        <f t="shared" si="2"/>
        <v>93.198722844800614</v>
      </c>
    </row>
    <row r="182" spans="1:6" ht="12.75" customHeight="1" x14ac:dyDescent="0.2">
      <c r="A182" s="53">
        <v>3235</v>
      </c>
      <c r="B182" s="84" t="s">
        <v>408</v>
      </c>
      <c r="C182" s="50" t="s">
        <v>409</v>
      </c>
      <c r="D182" s="241">
        <v>395165.9</v>
      </c>
      <c r="E182" s="241">
        <v>591233.03</v>
      </c>
      <c r="F182" s="52">
        <f t="shared" si="2"/>
        <v>149.61640920939786</v>
      </c>
    </row>
    <row r="183" spans="1:6" ht="12.75" customHeight="1" x14ac:dyDescent="0.2">
      <c r="A183" s="53">
        <v>3236</v>
      </c>
      <c r="B183" s="84" t="s">
        <v>410</v>
      </c>
      <c r="C183" s="50" t="s">
        <v>411</v>
      </c>
      <c r="D183" s="241">
        <v>24921.95</v>
      </c>
      <c r="E183" s="241">
        <v>80.760000000000005</v>
      </c>
      <c r="F183" s="52">
        <f t="shared" si="2"/>
        <v>0.32405168937422635</v>
      </c>
    </row>
    <row r="184" spans="1:6" ht="12.75" customHeight="1" x14ac:dyDescent="0.2">
      <c r="A184" s="53">
        <v>3237</v>
      </c>
      <c r="B184" s="84" t="s">
        <v>412</v>
      </c>
      <c r="C184" s="50" t="s">
        <v>413</v>
      </c>
      <c r="D184" s="241">
        <v>808606.43</v>
      </c>
      <c r="E184" s="241">
        <v>165749.39000000001</v>
      </c>
      <c r="F184" s="52">
        <f t="shared" si="2"/>
        <v>20.498153842283941</v>
      </c>
    </row>
    <row r="185" spans="1:6" ht="12.75" customHeight="1" x14ac:dyDescent="0.2">
      <c r="A185" s="53">
        <v>3238</v>
      </c>
      <c r="B185" s="84" t="s">
        <v>414</v>
      </c>
      <c r="C185" s="50" t="s">
        <v>415</v>
      </c>
      <c r="D185" s="241">
        <v>78326.899999999994</v>
      </c>
      <c r="E185" s="241">
        <v>57685.65</v>
      </c>
      <c r="F185" s="52">
        <f t="shared" si="2"/>
        <v>73.647303799843996</v>
      </c>
    </row>
    <row r="186" spans="1:6" ht="12.75" customHeight="1" x14ac:dyDescent="0.2">
      <c r="A186" s="53">
        <v>3239</v>
      </c>
      <c r="B186" s="84" t="s">
        <v>416</v>
      </c>
      <c r="C186" s="50" t="s">
        <v>417</v>
      </c>
      <c r="D186" s="241">
        <v>434375.51</v>
      </c>
      <c r="E186" s="241">
        <v>525313.34</v>
      </c>
      <c r="F186" s="52">
        <f t="shared" si="2"/>
        <v>120.93530318962962</v>
      </c>
    </row>
    <row r="187" spans="1:6" ht="12.75" customHeight="1" x14ac:dyDescent="0.2">
      <c r="A187" s="53">
        <v>324</v>
      </c>
      <c r="B187" s="84" t="s">
        <v>418</v>
      </c>
      <c r="C187" s="50" t="s">
        <v>419</v>
      </c>
      <c r="D187" s="241">
        <v>507123.3</v>
      </c>
      <c r="E187" s="241">
        <v>336019.28</v>
      </c>
      <c r="F187" s="52">
        <f t="shared" si="2"/>
        <v>66.259878021774981</v>
      </c>
    </row>
    <row r="188" spans="1:6" ht="12.75" customHeight="1" x14ac:dyDescent="0.2">
      <c r="A188" s="53">
        <v>329</v>
      </c>
      <c r="B188" s="84" t="s">
        <v>420</v>
      </c>
      <c r="C188" s="50" t="s">
        <v>421</v>
      </c>
      <c r="D188" s="51">
        <f>SUM(D189:D195)</f>
        <v>120133.40000000001</v>
      </c>
      <c r="E188" s="51">
        <f>SUM(E189:E195)</f>
        <v>24402.010000000002</v>
      </c>
      <c r="F188" s="52">
        <f t="shared" si="2"/>
        <v>20.312427684557331</v>
      </c>
    </row>
    <row r="189" spans="1:6" ht="12.75" customHeight="1" x14ac:dyDescent="0.2">
      <c r="A189" s="53">
        <v>3291</v>
      </c>
      <c r="B189" s="231" t="s">
        <v>422</v>
      </c>
      <c r="C189" s="50" t="s">
        <v>423</v>
      </c>
      <c r="D189" s="241">
        <v>2841.55</v>
      </c>
      <c r="E189" s="241">
        <v>4093.84</v>
      </c>
      <c r="F189" s="52">
        <f t="shared" si="2"/>
        <v>144.07066565782759</v>
      </c>
    </row>
    <row r="190" spans="1:6" ht="12.75" customHeight="1" x14ac:dyDescent="0.2">
      <c r="A190" s="53">
        <v>3292</v>
      </c>
      <c r="B190" s="84" t="s">
        <v>424</v>
      </c>
      <c r="C190" s="50" t="s">
        <v>425</v>
      </c>
      <c r="D190" s="241">
        <v>638.39</v>
      </c>
      <c r="E190" s="241">
        <v>1651.99</v>
      </c>
      <c r="F190" s="52">
        <f t="shared" si="2"/>
        <v>258.7744168924952</v>
      </c>
    </row>
    <row r="191" spans="1:6" ht="12.75" customHeight="1" x14ac:dyDescent="0.2">
      <c r="A191" s="53">
        <v>3293</v>
      </c>
      <c r="B191" s="84" t="s">
        <v>426</v>
      </c>
      <c r="C191" s="50" t="s">
        <v>427</v>
      </c>
      <c r="D191" s="241">
        <v>84</v>
      </c>
      <c r="E191" s="241">
        <v>394</v>
      </c>
      <c r="F191" s="52">
        <f t="shared" si="2"/>
        <v>469.04761904761909</v>
      </c>
    </row>
    <row r="192" spans="1:6" ht="12.75" customHeight="1" x14ac:dyDescent="0.2">
      <c r="A192" s="53">
        <v>3294</v>
      </c>
      <c r="B192" s="84" t="s">
        <v>428</v>
      </c>
      <c r="C192" s="50" t="s">
        <v>429</v>
      </c>
      <c r="D192" s="241">
        <v>114212</v>
      </c>
      <c r="E192" s="241">
        <v>17747</v>
      </c>
      <c r="F192" s="52">
        <f t="shared" si="2"/>
        <v>15.538647427590796</v>
      </c>
    </row>
    <row r="193" spans="1:6" ht="12.75" customHeight="1" x14ac:dyDescent="0.2">
      <c r="A193" s="53">
        <v>3295</v>
      </c>
      <c r="B193" s="84" t="s">
        <v>430</v>
      </c>
      <c r="C193" s="50" t="s">
        <v>431</v>
      </c>
      <c r="D193" s="241">
        <v>2182.8000000000002</v>
      </c>
      <c r="E193" s="241">
        <v>344.18</v>
      </c>
      <c r="F193" s="52">
        <f t="shared" si="2"/>
        <v>15.767821147150448</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174.66</v>
      </c>
      <c r="E195" s="241">
        <v>171</v>
      </c>
      <c r="F195" s="52">
        <f t="shared" si="2"/>
        <v>97.904500171762294</v>
      </c>
    </row>
    <row r="196" spans="1:6" ht="12.75" customHeight="1" x14ac:dyDescent="0.2">
      <c r="A196" s="53">
        <v>34</v>
      </c>
      <c r="B196" s="231" t="s">
        <v>436</v>
      </c>
      <c r="C196" s="50" t="s">
        <v>437</v>
      </c>
      <c r="D196" s="51">
        <f>D197+D202+D210</f>
        <v>37.69</v>
      </c>
      <c r="E196" s="51">
        <f>E197+E202+E210</f>
        <v>13.85</v>
      </c>
      <c r="F196" s="52">
        <f t="shared" si="2"/>
        <v>36.747147784558237</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37.69</v>
      </c>
      <c r="E210" s="51">
        <f>SUM(E211:E214)</f>
        <v>13.85</v>
      </c>
      <c r="F210" s="52">
        <f t="shared" si="3"/>
        <v>36.747147784558237</v>
      </c>
    </row>
    <row r="211" spans="1:6" ht="12.75" customHeight="1" x14ac:dyDescent="0.2">
      <c r="A211" s="53">
        <v>3431</v>
      </c>
      <c r="B211" s="231" t="s">
        <v>466</v>
      </c>
      <c r="C211" s="50" t="s">
        <v>467</v>
      </c>
      <c r="D211" s="241">
        <v>37.69</v>
      </c>
      <c r="E211" s="241">
        <v>13.85</v>
      </c>
      <c r="F211" s="52">
        <f t="shared" si="3"/>
        <v>36.747147784558237</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5722.88</v>
      </c>
      <c r="E224" s="51">
        <f>E225+E228+E231+E236+E240+E244+E247</f>
        <v>85569.279999999999</v>
      </c>
      <c r="F224" s="52">
        <f t="shared" si="3"/>
        <v>1495.2135987474837</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27284.5</v>
      </c>
      <c r="F228" s="52" t="str">
        <f t="shared" si="3"/>
        <v>-</v>
      </c>
    </row>
    <row r="229" spans="1:6" ht="12.75" customHeight="1" x14ac:dyDescent="0.2">
      <c r="A229" s="53">
        <v>3621</v>
      </c>
      <c r="B229" s="84" t="s">
        <v>502</v>
      </c>
      <c r="C229" s="50" t="s">
        <v>503</v>
      </c>
      <c r="D229" s="241">
        <v>0</v>
      </c>
      <c r="E229" s="241">
        <v>27284.5</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858.43</v>
      </c>
      <c r="E231" s="51">
        <f>SUM(E232:E235)</f>
        <v>0</v>
      </c>
      <c r="F231" s="52">
        <f t="shared" si="3"/>
        <v>0</v>
      </c>
    </row>
    <row r="232" spans="1:6" ht="12.75" customHeight="1" x14ac:dyDescent="0.2">
      <c r="A232" s="53">
        <v>3631</v>
      </c>
      <c r="B232" s="84" t="s">
        <v>508</v>
      </c>
      <c r="C232" s="50" t="s">
        <v>509</v>
      </c>
      <c r="D232" s="241">
        <v>858.43</v>
      </c>
      <c r="E232" s="241">
        <v>0</v>
      </c>
      <c r="F232" s="52">
        <f t="shared" si="3"/>
        <v>0</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58284.78</v>
      </c>
      <c r="F236" s="52" t="str">
        <f t="shared" si="3"/>
        <v>-</v>
      </c>
    </row>
    <row r="237" spans="1:6" ht="12.75" customHeight="1" x14ac:dyDescent="0.2">
      <c r="A237" s="53" t="s">
        <v>518</v>
      </c>
      <c r="B237" s="84" t="s">
        <v>519</v>
      </c>
      <c r="C237" s="50" t="s">
        <v>518</v>
      </c>
      <c r="D237" s="241">
        <v>0</v>
      </c>
      <c r="E237" s="241">
        <v>58284.78</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4864.45</v>
      </c>
      <c r="E244" s="51">
        <f>SUM(E245:E246)</f>
        <v>0</v>
      </c>
      <c r="F244" s="52">
        <f t="shared" si="3"/>
        <v>0</v>
      </c>
    </row>
    <row r="245" spans="1:6" ht="12.75" customHeight="1" x14ac:dyDescent="0.2">
      <c r="A245" s="53" t="s">
        <v>534</v>
      </c>
      <c r="B245" s="84" t="s">
        <v>535</v>
      </c>
      <c r="C245" s="50" t="s">
        <v>534</v>
      </c>
      <c r="D245" s="241">
        <v>4864.45</v>
      </c>
      <c r="E245" s="241">
        <v>0</v>
      </c>
      <c r="F245" s="52">
        <f t="shared" si="3"/>
        <v>0</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325"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4724241.93</v>
      </c>
      <c r="E289" s="51">
        <f>E151-E287+E288</f>
        <v>4503868.2599999988</v>
      </c>
      <c r="F289" s="52">
        <f t="shared" si="4"/>
        <v>95.335258581899069</v>
      </c>
    </row>
    <row r="290" spans="1:6" ht="12.75" customHeight="1" x14ac:dyDescent="0.2">
      <c r="A290" s="53" t="s">
        <v>609</v>
      </c>
      <c r="B290" s="84" t="s">
        <v>620</v>
      </c>
      <c r="C290" s="50" t="s">
        <v>621</v>
      </c>
      <c r="D290" s="51">
        <f>IF(D6&gt;=D289,D6-D289,0)</f>
        <v>0</v>
      </c>
      <c r="E290" s="51">
        <f>IF(E6&gt;=E289,E6-E289,0)</f>
        <v>10707.190000001341</v>
      </c>
      <c r="F290" s="52" t="str">
        <f t="shared" si="4"/>
        <v>-</v>
      </c>
    </row>
    <row r="291" spans="1:6" ht="12.75" customHeight="1" x14ac:dyDescent="0.2">
      <c r="A291" s="53" t="s">
        <v>609</v>
      </c>
      <c r="B291" s="84" t="s">
        <v>622</v>
      </c>
      <c r="C291" s="50" t="s">
        <v>623</v>
      </c>
      <c r="D291" s="51">
        <f>IF(D289&gt;=D6,D289-D6,0)</f>
        <v>192254.89999999944</v>
      </c>
      <c r="E291" s="51">
        <f>IF(E289&gt;=E6,E289-E6,0)</f>
        <v>0</v>
      </c>
      <c r="F291" s="52">
        <f t="shared" si="4"/>
        <v>0</v>
      </c>
    </row>
    <row r="292" spans="1:6" ht="12.75" customHeight="1" x14ac:dyDescent="0.2">
      <c r="A292" s="53">
        <v>92211</v>
      </c>
      <c r="B292" s="84" t="s">
        <v>624</v>
      </c>
      <c r="C292" s="50" t="s">
        <v>625</v>
      </c>
      <c r="D292" s="241">
        <v>446860.33</v>
      </c>
      <c r="E292" s="241">
        <v>422539.49</v>
      </c>
      <c r="F292" s="52">
        <f t="shared" si="4"/>
        <v>94.557395596069128</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27277.739999999998</v>
      </c>
      <c r="E350" s="51">
        <f>E351+E363+E396+E400+E402</f>
        <v>28253.57</v>
      </c>
      <c r="F350" s="52">
        <f t="shared" si="6"/>
        <v>103.57738580982149</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27277.739999999998</v>
      </c>
      <c r="E363" s="51">
        <f>E364+E369+E378+E383+E388+E391</f>
        <v>28253.57</v>
      </c>
      <c r="F363" s="52">
        <f t="shared" si="7"/>
        <v>103.57738580982149</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3579.51</v>
      </c>
      <c r="E369" s="51">
        <f>SUM(E370:E377)</f>
        <v>4273.07</v>
      </c>
      <c r="F369" s="52">
        <f t="shared" si="7"/>
        <v>119.37583635749024</v>
      </c>
    </row>
    <row r="370" spans="1:6" ht="12.75" customHeight="1" x14ac:dyDescent="0.2">
      <c r="A370" s="53">
        <v>4221</v>
      </c>
      <c r="B370" s="84" t="s">
        <v>675</v>
      </c>
      <c r="C370" s="50" t="s">
        <v>767</v>
      </c>
      <c r="D370" s="241">
        <v>3579.51</v>
      </c>
      <c r="E370" s="241">
        <v>4273.07</v>
      </c>
      <c r="F370" s="52">
        <f t="shared" si="7"/>
        <v>119.37583635749024</v>
      </c>
    </row>
    <row r="371" spans="1:6" ht="12.75" customHeight="1" x14ac:dyDescent="0.2">
      <c r="A371" s="53">
        <v>4222</v>
      </c>
      <c r="B371" s="84" t="s">
        <v>768</v>
      </c>
      <c r="C371" s="50" t="s">
        <v>769</v>
      </c>
      <c r="D371" s="241">
        <v>0</v>
      </c>
      <c r="E371" s="241">
        <v>0</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23698.23</v>
      </c>
      <c r="E378" s="51">
        <f>SUM(E379:E382)</f>
        <v>23980.5</v>
      </c>
      <c r="F378" s="52">
        <f t="shared" si="7"/>
        <v>101.19110161391799</v>
      </c>
    </row>
    <row r="379" spans="1:6" ht="12.75" customHeight="1" x14ac:dyDescent="0.2">
      <c r="A379" s="53">
        <v>4231</v>
      </c>
      <c r="B379" s="84" t="s">
        <v>693</v>
      </c>
      <c r="C379" s="50" t="s">
        <v>778</v>
      </c>
      <c r="D379" s="241">
        <v>23698.23</v>
      </c>
      <c r="E379" s="241">
        <v>23980.5</v>
      </c>
      <c r="F379" s="52">
        <f t="shared" si="7"/>
        <v>101.19110161391799</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25"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27277.739999999998</v>
      </c>
      <c r="E408" s="51">
        <f>IF(E350&gt;=E298,E350-E298,0)</f>
        <v>28253.57</v>
      </c>
      <c r="F408" s="52">
        <f t="shared" si="8"/>
        <v>103.57738580982149</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4531987.03</v>
      </c>
      <c r="E412" s="51">
        <f>E6+E298</f>
        <v>4514575.45</v>
      </c>
      <c r="F412" s="52">
        <f t="shared" si="8"/>
        <v>99.615806932262998</v>
      </c>
    </row>
    <row r="413" spans="1:6" ht="12.75" customHeight="1" x14ac:dyDescent="0.2">
      <c r="A413" s="53" t="s">
        <v>609</v>
      </c>
      <c r="B413" s="84" t="s">
        <v>832</v>
      </c>
      <c r="C413" s="50" t="s">
        <v>833</v>
      </c>
      <c r="D413" s="51">
        <f>D289+D350</f>
        <v>4751519.67</v>
      </c>
      <c r="E413" s="51">
        <f>E289+E350</f>
        <v>4532121.8299999991</v>
      </c>
      <c r="F413" s="52">
        <f t="shared" si="8"/>
        <v>95.382575360358317</v>
      </c>
    </row>
    <row r="414" spans="1:6" ht="12.75" customHeight="1" x14ac:dyDescent="0.2">
      <c r="A414" s="53" t="s">
        <v>609</v>
      </c>
      <c r="B414" s="84" t="s">
        <v>834</v>
      </c>
      <c r="C414" s="50" t="s">
        <v>835</v>
      </c>
      <c r="D414" s="51">
        <f>IF(D412&gt;=D413,D412-D413,0)</f>
        <v>0</v>
      </c>
      <c r="E414" s="51">
        <f>IF(E412&gt;=E413,E412-E413,0)</f>
        <v>0</v>
      </c>
      <c r="F414" s="52" t="str">
        <f t="shared" si="8"/>
        <v>-</v>
      </c>
    </row>
    <row r="415" spans="1:6" ht="12.75" customHeight="1" x14ac:dyDescent="0.2">
      <c r="A415" s="53" t="s">
        <v>609</v>
      </c>
      <c r="B415" s="84" t="s">
        <v>836</v>
      </c>
      <c r="C415" s="50" t="s">
        <v>837</v>
      </c>
      <c r="D415" s="51">
        <f>IF(D413&gt;=D412,D413-D412,0)</f>
        <v>219532.63999999966</v>
      </c>
      <c r="E415" s="51">
        <f>IF(E413&gt;=E412,E413-E412,0)</f>
        <v>17546.379999998957</v>
      </c>
      <c r="F415" s="52">
        <f t="shared" si="8"/>
        <v>7.9926064752826651</v>
      </c>
    </row>
    <row r="416" spans="1:6" ht="12.75" customHeight="1" x14ac:dyDescent="0.2">
      <c r="A416" s="59" t="s">
        <v>838</v>
      </c>
      <c r="B416" s="231" t="s">
        <v>839</v>
      </c>
      <c r="C416" s="60" t="s">
        <v>840</v>
      </c>
      <c r="D416" s="51">
        <f>IF(D292-D293+D409-D410&gt;=0,D292-D293+D409-D410,0)</f>
        <v>446860.33</v>
      </c>
      <c r="E416" s="51">
        <f>IF(E292-E293+E409-E410&gt;=0,E292-E293+E409-E410,0)</f>
        <v>422539.49</v>
      </c>
      <c r="F416" s="52">
        <f t="shared" si="8"/>
        <v>94.557395596069128</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75"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4531987.03</v>
      </c>
      <c r="E639" s="51">
        <f>E412+E420</f>
        <v>4514575.45</v>
      </c>
      <c r="F639" s="52">
        <f t="shared" si="12"/>
        <v>99.615806932262998</v>
      </c>
    </row>
    <row r="640" spans="1:6" ht="12.75" customHeight="1" x14ac:dyDescent="0.2">
      <c r="A640" s="53" t="s">
        <v>609</v>
      </c>
      <c r="B640" s="84" t="s">
        <v>1278</v>
      </c>
      <c r="C640" s="50" t="s">
        <v>1279</v>
      </c>
      <c r="D640" s="51">
        <f>D413+D528</f>
        <v>4751519.67</v>
      </c>
      <c r="E640" s="51">
        <f>E413+E528</f>
        <v>4532121.8299999991</v>
      </c>
      <c r="F640" s="52">
        <f t="shared" si="12"/>
        <v>95.382575360358317</v>
      </c>
    </row>
    <row r="641" spans="1:6" ht="12.75" customHeight="1" x14ac:dyDescent="0.2">
      <c r="A641" s="53" t="s">
        <v>609</v>
      </c>
      <c r="B641" s="84" t="s">
        <v>1280</v>
      </c>
      <c r="C641" s="50" t="s">
        <v>1281</v>
      </c>
      <c r="D641" s="51">
        <f>IF(D639&gt;=D640,D639-D640,0)</f>
        <v>0</v>
      </c>
      <c r="E641" s="51">
        <f>IF(E639&gt;=E640,E639-E640,0)</f>
        <v>0</v>
      </c>
      <c r="F641" s="52" t="str">
        <f t="shared" si="12"/>
        <v>-</v>
      </c>
    </row>
    <row r="642" spans="1:6" ht="12.75" customHeight="1" x14ac:dyDescent="0.2">
      <c r="A642" s="53" t="s">
        <v>609</v>
      </c>
      <c r="B642" s="84" t="s">
        <v>1282</v>
      </c>
      <c r="C642" s="50" t="s">
        <v>1283</v>
      </c>
      <c r="D642" s="51">
        <f>IF(D640&gt;=D639,D640-D639,0)</f>
        <v>219532.63999999966</v>
      </c>
      <c r="E642" s="51">
        <f>IF(E640&gt;=E639,E640-E639,0)</f>
        <v>17546.379999998957</v>
      </c>
      <c r="F642" s="52">
        <f t="shared" si="12"/>
        <v>7.9926064752826651</v>
      </c>
    </row>
    <row r="643" spans="1:6" ht="24" x14ac:dyDescent="0.2">
      <c r="A643" s="59" t="s">
        <v>1284</v>
      </c>
      <c r="B643" s="84" t="s">
        <v>1285</v>
      </c>
      <c r="C643" s="60" t="s">
        <v>1284</v>
      </c>
      <c r="D643" s="51">
        <f>IF(D416-D417+D637-D638&gt;=0,D416-D417+D637-D638,0)</f>
        <v>446860.33</v>
      </c>
      <c r="E643" s="51">
        <f>IF(E416-E417+E637-E638&gt;=0,E416-E417+E637-E638,0)</f>
        <v>422539.49</v>
      </c>
      <c r="F643" s="52">
        <f t="shared" si="12"/>
        <v>94.557395596069128</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227327.69000000035</v>
      </c>
      <c r="E645" s="51">
        <f>IF(E641+E643-E642-E644&gt;=0,E641+E643-E642-E644,0)</f>
        <v>404993.11000000103</v>
      </c>
      <c r="F645" s="52">
        <f t="shared" si="12"/>
        <v>178.15388437721793</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316243.58</v>
      </c>
      <c r="E647" s="242">
        <v>427232.94</v>
      </c>
      <c r="F647" s="56">
        <f t="shared" si="12"/>
        <v>135.09616226833759</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2.78</v>
      </c>
      <c r="E649" s="241">
        <v>0</v>
      </c>
      <c r="F649" s="52">
        <f t="shared" ref="F649:F712" si="13">IF(D649&lt;&gt;0,IF(E649/D649&gt;=100,"&gt;&gt;100",E649/D649*100),"-")</f>
        <v>0</v>
      </c>
    </row>
    <row r="650" spans="1:6" ht="12.75" customHeight="1" x14ac:dyDescent="0.2">
      <c r="A650" s="53" t="s">
        <v>1297</v>
      </c>
      <c r="B650" s="84" t="s">
        <v>1298</v>
      </c>
      <c r="C650" s="50" t="s">
        <v>1297</v>
      </c>
      <c r="D650" s="241">
        <v>2362784.04</v>
      </c>
      <c r="E650" s="241">
        <v>2387798.3199999998</v>
      </c>
      <c r="F650" s="52">
        <f t="shared" si="13"/>
        <v>101.05867821927559</v>
      </c>
    </row>
    <row r="651" spans="1:6" ht="12.75" customHeight="1" x14ac:dyDescent="0.2">
      <c r="A651" s="53" t="s">
        <v>1299</v>
      </c>
      <c r="B651" s="84" t="s">
        <v>1300</v>
      </c>
      <c r="C651" s="50" t="s">
        <v>1299</v>
      </c>
      <c r="D651" s="241">
        <v>2348865.77</v>
      </c>
      <c r="E651" s="241">
        <v>2387798.3199999998</v>
      </c>
      <c r="F651" s="52">
        <f t="shared" si="13"/>
        <v>101.65750425150944</v>
      </c>
    </row>
    <row r="652" spans="1:6" ht="24" x14ac:dyDescent="0.2">
      <c r="A652" s="53">
        <v>11</v>
      </c>
      <c r="B652" s="84" t="s">
        <v>1301</v>
      </c>
      <c r="C652" s="50" t="s">
        <v>1302</v>
      </c>
      <c r="D652" s="51">
        <f>+D649+D650-D651</f>
        <v>13921.049999999814</v>
      </c>
      <c r="E652" s="51">
        <f>+E649+E650-E651</f>
        <v>0</v>
      </c>
      <c r="F652" s="52">
        <f t="shared" si="13"/>
        <v>0</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166</v>
      </c>
      <c r="E654" s="261">
        <v>167</v>
      </c>
      <c r="F654" s="52">
        <f t="shared" si="13"/>
        <v>100.60240963855422</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120</v>
      </c>
      <c r="E656" s="261">
        <v>124</v>
      </c>
      <c r="F656" s="52">
        <f t="shared" si="13"/>
        <v>103.33333333333334</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2236.29</v>
      </c>
      <c r="E716" s="241">
        <v>0</v>
      </c>
      <c r="F716" s="52">
        <f t="shared" si="14"/>
        <v>0</v>
      </c>
    </row>
    <row r="717" spans="1:6" ht="12.75" customHeight="1" x14ac:dyDescent="0.2">
      <c r="A717" s="53">
        <v>31215</v>
      </c>
      <c r="B717" s="84" t="s">
        <v>1414</v>
      </c>
      <c r="C717" s="50" t="s">
        <v>1415</v>
      </c>
      <c r="D717" s="241">
        <v>1955.03</v>
      </c>
      <c r="E717" s="241">
        <v>5297.28</v>
      </c>
      <c r="F717" s="52">
        <f t="shared" si="14"/>
        <v>270.95645591116249</v>
      </c>
    </row>
    <row r="718" spans="1:6" ht="12.75" customHeight="1" x14ac:dyDescent="0.2">
      <c r="A718" s="53">
        <v>32121</v>
      </c>
      <c r="B718" s="84" t="s">
        <v>1416</v>
      </c>
      <c r="C718" s="50" t="s">
        <v>1417</v>
      </c>
      <c r="D718" s="241">
        <v>48599.8</v>
      </c>
      <c r="E718" s="241">
        <v>47958.67</v>
      </c>
      <c r="F718" s="52">
        <f t="shared" si="14"/>
        <v>98.680797040317032</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24921.95</v>
      </c>
      <c r="E720" s="241">
        <v>80.760000000000005</v>
      </c>
      <c r="F720" s="52">
        <f t="shared" si="14"/>
        <v>0.32405168937422635</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474090.36</v>
      </c>
      <c r="E722" s="241">
        <v>73445.710000000006</v>
      </c>
      <c r="F722" s="52">
        <f t="shared" si="14"/>
        <v>15.49192225718321</v>
      </c>
    </row>
    <row r="723" spans="1:6" ht="12.75" customHeight="1" x14ac:dyDescent="0.2">
      <c r="A723" s="53" t="s">
        <v>1426</v>
      </c>
      <c r="B723" s="84" t="s">
        <v>1427</v>
      </c>
      <c r="C723" s="50" t="s">
        <v>1426</v>
      </c>
      <c r="D723" s="241">
        <v>15214.68</v>
      </c>
      <c r="E723" s="241">
        <v>13129.31</v>
      </c>
      <c r="F723" s="52">
        <f t="shared" si="14"/>
        <v>86.293697928579491</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2726.89</v>
      </c>
      <c r="E725" s="241">
        <v>3945.2</v>
      </c>
      <c r="F725" s="52">
        <f t="shared" si="14"/>
        <v>144.6776364283121</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858.43</v>
      </c>
      <c r="E762" s="241">
        <v>0</v>
      </c>
      <c r="F762" s="52">
        <f t="shared" si="14"/>
        <v>0</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4864.45</v>
      </c>
      <c r="E791" s="241">
        <v>0</v>
      </c>
      <c r="F791" s="52">
        <f t="shared" si="15"/>
        <v>0</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103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c r="C1" s="298" t="s">
        <v>34</v>
      </c>
      <c r="D1" s="301"/>
      <c r="E1" s="299" t="s">
        <v>50</v>
      </c>
      <c r="F1" s="302"/>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0</v>
      </c>
      <c r="E6" s="228">
        <f>E7+E68</f>
        <v>0</v>
      </c>
      <c r="F6" s="229" t="str">
        <f t="shared" ref="F6:F37" si="0">IF(D6&gt;0,IF(E6/D6&gt;=100,"&gt;&gt;100",E6/D6*100),"-")</f>
        <v>-</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0</v>
      </c>
      <c r="E7" s="103">
        <f>E8+E12+E51+E52+E56+E63</f>
        <v>0</v>
      </c>
      <c r="F7" s="92" t="str">
        <f t="shared" si="0"/>
        <v>-</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c r="E9" s="246"/>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c r="E10" s="246"/>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c r="E11" s="246"/>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0</v>
      </c>
      <c r="E12" s="103">
        <f>E13+E19+E29+E35+E41+E45</f>
        <v>0</v>
      </c>
      <c r="F12" s="92" t="str">
        <f t="shared" si="0"/>
        <v>-</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c r="E14" s="246"/>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c r="E15" s="246"/>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c r="E16" s="246"/>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c r="E17" s="246"/>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c r="E18" s="246"/>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0</v>
      </c>
      <c r="E19" s="103">
        <f>SUM(E20:E27)-E28</f>
        <v>0</v>
      </c>
      <c r="F19" s="92" t="str">
        <f t="shared" si="0"/>
        <v>-</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c r="E20" s="246"/>
      <c r="F20" s="92" t="str">
        <f t="shared" si="0"/>
        <v>-</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c r="E21" s="246"/>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c r="E22" s="246"/>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c r="E23" s="246"/>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c r="E24" s="246"/>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c r="E25" s="246"/>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c r="E26" s="246"/>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c r="E27" s="246"/>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c r="E28" s="246"/>
      <c r="F28" s="92" t="str">
        <f t="shared" si="0"/>
        <v>-</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c r="E30" s="246"/>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c r="E31" s="246"/>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c r="E32" s="246"/>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c r="E33" s="246"/>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c r="E34" s="246"/>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c r="E36" s="246"/>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c r="E37" s="246"/>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c r="E38" s="246"/>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c r="E39" s="246"/>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c r="E40" s="246"/>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c r="E42" s="246"/>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c r="E43" s="246"/>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c r="E44" s="246"/>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c r="E46" s="246"/>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c r="E47" s="246"/>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c r="E48" s="246"/>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c r="E49" s="246"/>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c r="E50" s="246"/>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c r="E51" s="246"/>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c r="E53" s="246"/>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c r="E54" s="246"/>
      <c r="F54" s="92" t="str">
        <f t="shared" si="1"/>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c r="E55" s="246"/>
      <c r="F55" s="92" t="str">
        <f t="shared" si="1"/>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c r="E57" s="246"/>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c r="E58" s="246"/>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c r="E59" s="246"/>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c r="E60" s="246"/>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c r="E61" s="246"/>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c r="E62" s="246"/>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c r="E64" s="246"/>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c r="E65" s="246"/>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c r="E66" s="246"/>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c r="E67" s="246"/>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0</v>
      </c>
      <c r="E68" s="103">
        <f>E69+E78+E87+E118+E134+E146+E164+E170</f>
        <v>0</v>
      </c>
      <c r="F68" s="92" t="str">
        <f t="shared" si="1"/>
        <v>-</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c r="E71" s="246"/>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c r="E72" s="246"/>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c r="E73" s="246"/>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c r="E74" s="246"/>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c r="E75" s="246"/>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c r="E76" s="246"/>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c r="E77" s="246"/>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0</v>
      </c>
      <c r="E78" s="103">
        <f>E79+SUM(E82:E84)-E85+E86</f>
        <v>0</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c r="E80" s="246"/>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c r="E81" s="246"/>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c r="E82" s="246"/>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c r="E83" s="246"/>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c r="E84" s="246"/>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c r="E85" s="246"/>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c r="E86" s="246"/>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c r="E89" s="246"/>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c r="E90" s="246"/>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c r="E91" s="246"/>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c r="E92" s="246"/>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c r="E93" s="246"/>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c r="E94" s="246"/>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c r="E95" s="246"/>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c r="E96" s="246"/>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c r="E97" s="246"/>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c r="E98" s="246"/>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c r="E99" s="246"/>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c r="E100" s="246"/>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c r="E101" s="246"/>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c r="E102" s="246"/>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c r="E103" s="246"/>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c r="E104" s="246"/>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c r="E105" s="246"/>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c r="E107" s="246"/>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c r="E108" s="246"/>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c r="E109" s="246"/>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c r="E110" s="246"/>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c r="E111" s="246"/>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c r="E112" s="246"/>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c r="E113" s="246"/>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c r="E114" s="246"/>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c r="E115" s="246"/>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c r="E116" s="246"/>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c r="E117" s="246"/>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c r="E120" s="246"/>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c r="E121" s="246"/>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c r="E122" s="246"/>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c r="E123" s="246"/>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c r="E124" s="246"/>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c r="E125" s="246"/>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c r="E127" s="246"/>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c r="E128" s="246"/>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c r="E129" s="246"/>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c r="E130" s="246"/>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c r="E131" s="246"/>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c r="E132" s="246"/>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c r="E133" s="246"/>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c r="E136" s="246"/>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c r="E137" s="246"/>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c r="E138" s="246"/>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c r="E139" s="246"/>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c r="E140" s="246"/>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c r="E141" s="246"/>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c r="E143" s="246"/>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c r="E144" s="246"/>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c r="E145" s="246"/>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c r="E147" s="246"/>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c r="E148" s="246"/>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c r="E150" s="246"/>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c r="E151" s="246"/>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c r="E152" s="246"/>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c r="E153" s="246"/>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c r="E154" s="246"/>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c r="E155" s="246"/>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c r="E156" s="246"/>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c r="E157" s="246"/>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c r="E158" s="246"/>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c r="E159" s="246"/>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c r="E160" s="246"/>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c r="E161" s="246"/>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c r="E162" s="246"/>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c r="E163" s="246"/>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c r="E165" s="246"/>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c r="E166" s="246"/>
      <c r="F166" s="92" t="str">
        <f t="shared" ref="F166:F197"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c r="E167" s="246"/>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c r="E168" s="246"/>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c r="E169" s="246"/>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c r="E171" s="246"/>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c r="E172" s="246"/>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c r="E173" s="246"/>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0</v>
      </c>
      <c r="E175" s="103">
        <f>E176+E237</f>
        <v>0</v>
      </c>
      <c r="F175" s="92" t="str">
        <f t="shared" ref="F175:F206" si="6">IF(D175&gt;0,IF(E175/D175&gt;=100,"&gt;&gt;100",E175/D175*100),"-")</f>
        <v>-</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0</v>
      </c>
      <c r="E176" s="103">
        <f>E177+E189+E190+E206+E234</f>
        <v>0</v>
      </c>
      <c r="F176" s="92" t="str">
        <f t="shared" si="6"/>
        <v>-</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0</v>
      </c>
      <c r="E177" s="103">
        <f>SUM(E178:E180)+SUM(E184:E188)</f>
        <v>0</v>
      </c>
      <c r="F177" s="92" t="str">
        <f t="shared" si="6"/>
        <v>-</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c r="E178" s="246"/>
      <c r="F178" s="92" t="str">
        <f t="shared" si="6"/>
        <v>-</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c r="E179" s="246"/>
      <c r="F179" s="92" t="str">
        <f t="shared" si="6"/>
        <v>-</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c r="E181" s="246"/>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c r="E182" s="246"/>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c r="E183" s="246"/>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c r="E184" s="246"/>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c r="E185" s="246"/>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c r="E186" s="246"/>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c r="E187" s="246"/>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c r="E188" s="246"/>
      <c r="F188" s="92" t="str">
        <f t="shared" si="6"/>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c r="E189" s="246"/>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c r="E192" s="246"/>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c r="E193" s="246"/>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c r="E194" s="246"/>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c r="E195" s="246"/>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c r="E196" s="246"/>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c r="E197" s="246"/>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c r="E199" s="246"/>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c r="E200" s="246"/>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c r="E201" s="246"/>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c r="E202" s="246"/>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c r="E203" s="246"/>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c r="E204" s="246"/>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c r="E205" s="246"/>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c r="E208" s="246"/>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c r="E209" s="246"/>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c r="E210" s="246"/>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c r="E211" s="246"/>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c r="E212" s="246"/>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c r="E213" s="246"/>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c r="E214" s="246"/>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c r="E215" s="246"/>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c r="E216" s="246"/>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c r="E217" s="246"/>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c r="E218" s="246"/>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c r="E219" s="246"/>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c r="E220" s="246"/>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c r="E221" s="246"/>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c r="E222" s="246"/>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c r="E223" s="246"/>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c r="E225" s="246"/>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c r="E226" s="246"/>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c r="E227" s="246"/>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c r="E228" s="246"/>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c r="E229" s="246"/>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c r="E230" s="246"/>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c r="E231" s="246"/>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c r="E232" s="246"/>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c r="E233" s="246"/>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c r="E235" s="246"/>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c r="E236" s="246"/>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0</v>
      </c>
      <c r="E237" s="103">
        <f>+E238+E245-E254+SUM(E255:E257)</f>
        <v>0</v>
      </c>
      <c r="F237" s="92" t="str">
        <f t="shared" si="7"/>
        <v>-</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0</v>
      </c>
      <c r="E238" s="103">
        <f>E239-E242</f>
        <v>0</v>
      </c>
      <c r="F238" s="92" t="str">
        <f t="shared" si="7"/>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0</v>
      </c>
      <c r="E239" s="103">
        <f>SUM(E240:E241)</f>
        <v>0</v>
      </c>
      <c r="F239" s="92" t="str">
        <f t="shared" ref="F239:F270" si="8">IF(D239&gt;0,IF(E239/D239&gt;=100,"&gt;&gt;100",E239/D239*100),"-")</f>
        <v>-</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c r="E240" s="246"/>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c r="E241" s="246"/>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c r="E243" s="246"/>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c r="E244" s="246"/>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0</v>
      </c>
      <c r="E245" s="103">
        <f>E246-E250</f>
        <v>0</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c r="E247" s="246"/>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c r="E248" s="246"/>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c r="E249" s="246"/>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c r="E251" s="246"/>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c r="E252" s="246"/>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c r="E253" s="246"/>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c r="E254" s="246"/>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c r="E255" s="246"/>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c r="E256" s="246"/>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c r="E257" s="246"/>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0</v>
      </c>
      <c r="E259" s="103">
        <f>E260</f>
        <v>0</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c r="E260" s="247"/>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c r="E262" s="246"/>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c r="E263" s="246"/>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c r="E264" s="246"/>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c r="E265" s="246"/>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c r="E266" s="246"/>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c r="E267" s="246"/>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c r="E268" s="246"/>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c r="E269" s="246"/>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c r="E270" s="246"/>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c r="E271" s="246"/>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c r="E272" s="246"/>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c r="E273" s="246"/>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c r="E274" s="246"/>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c r="E275" s="246"/>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c r="E276" s="246"/>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c r="E277" s="246"/>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c r="E278" s="246"/>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c r="E279" s="246"/>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c r="E280" s="246"/>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c r="E281" s="246"/>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c r="E282" s="246"/>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c r="E283" s="246"/>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c r="E284" s="246"/>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c r="E285" s="246"/>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c r="E286" s="246"/>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c r="E287" s="246"/>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c r="E288" s="246"/>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c r="E289" s="246"/>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c r="E290" s="246"/>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c r="E291" s="246"/>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c r="E292" s="246"/>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c r="E293" s="246"/>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c r="E294" s="246"/>
      <c r="F294" s="92" t="str">
        <f t="shared" ref="F294:F325"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c r="E295" s="246"/>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c r="E296" s="246"/>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c r="E297" s="246"/>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c r="E298" s="246"/>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c r="E299" s="246"/>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c r="E300" s="246"/>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c r="E301" s="246"/>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c r="E302" s="246"/>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c r="E303" s="246"/>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c r="E304" s="246"/>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c r="E305" s="246"/>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c r="E306" s="246"/>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c r="E307" s="246"/>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c r="E308" s="246"/>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c r="E309" s="246"/>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c r="E310" s="246"/>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c r="E311" s="246"/>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c r="E312" s="246"/>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c r="E313" s="246"/>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c r="E314" s="246"/>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c r="E315" s="246"/>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c r="E316" s="246"/>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c r="E317" s="246"/>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c r="E318" s="246"/>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c r="E319" s="246"/>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c r="E320" s="246"/>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c r="E321" s="246"/>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c r="E322" s="247"/>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c r="C1" s="298" t="s">
        <v>34</v>
      </c>
      <c r="D1" s="301"/>
      <c r="E1" s="299" t="s">
        <v>50</v>
      </c>
      <c r="F1" s="302"/>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c r="E133" s="248"/>
      <c r="F133" s="62"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0</v>
      </c>
      <c r="E141" s="105">
        <f>E5+E22+E28+E35+E75+E82+E89+E107+E114+E129</f>
        <v>0</v>
      </c>
      <c r="F141" s="81"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c r="C1" s="298" t="s">
        <v>34</v>
      </c>
      <c r="D1" s="301"/>
      <c r="E1" s="299" t="s">
        <v>50</v>
      </c>
      <c r="F1" s="302"/>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C43" sqref="C43"/>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388020.91</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4755315.82</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16799.75</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4710262.5</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2343877.75</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2271365.1200000001</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13.85</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95005.78</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28253.57</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4610906.33</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64235.81</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4518416.95</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2238717.44</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2217546.39</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15.12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62138</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28253.57</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532430.40000000037</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532430.4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6679.65</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525750.75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2</v>
      </c>
      <c r="G3" s="123">
        <f>IF(RefStr!C12&lt;&gt;"",INT(VALUE(MID(RefStr!C12,1,4))),0)</f>
        <v>2024</v>
      </c>
      <c r="H3" s="127">
        <f>IF(RefStr!C12&lt;&gt;"",INT(VALUE(MID(RefStr!C12,6,2))),0)</f>
        <v>6</v>
      </c>
      <c r="I3" s="128">
        <f>RefStr!C10*1</f>
        <v>11</v>
      </c>
      <c r="J3" s="129" t="str">
        <f>RefStr!H7</f>
        <v>DA</v>
      </c>
      <c r="K3" s="127" t="str">
        <f>RefStr!H9</f>
        <v>NE</v>
      </c>
      <c r="L3" s="127" t="str">
        <f>RefStr!H10</f>
        <v>NE</v>
      </c>
      <c r="M3" s="127" t="str">
        <f>RefStr!H8</f>
        <v>NE</v>
      </c>
      <c r="N3" s="127" t="str">
        <f>RefStr!H11</f>
        <v>DA</v>
      </c>
      <c r="O3" s="130">
        <f>RefStr!C6</f>
        <v>46173</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3318</v>
      </c>
      <c r="B1" s="382"/>
      <c r="C1" s="382"/>
    </row>
    <row r="2" spans="1:17" ht="33" customHeight="1" x14ac:dyDescent="0.2">
      <c r="A2" s="383" t="s">
        <v>3319</v>
      </c>
      <c r="B2" s="384"/>
      <c r="C2" s="376"/>
      <c r="D2" s="4"/>
      <c r="E2" s="4"/>
      <c r="F2" s="4"/>
      <c r="G2" s="4"/>
      <c r="H2" s="4"/>
      <c r="I2" s="4"/>
      <c r="J2" s="4"/>
      <c r="K2" s="4"/>
      <c r="L2" s="4"/>
      <c r="M2" s="4"/>
      <c r="N2" s="4"/>
      <c r="O2" s="4"/>
      <c r="P2" s="4"/>
      <c r="Q2" s="4"/>
    </row>
    <row r="3" spans="1:17" ht="18.75" customHeight="1" x14ac:dyDescent="0.2">
      <c r="A3" s="303" t="s">
        <v>3320</v>
      </c>
      <c r="B3" s="385"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0" t="s">
        <v>3402</v>
      </c>
      <c r="C46" s="376"/>
      <c r="D46" s="41"/>
      <c r="E46" s="4"/>
      <c r="F46" s="4"/>
      <c r="G46" s="4"/>
      <c r="H46" s="4"/>
      <c r="I46" s="4"/>
      <c r="J46" s="4"/>
      <c r="K46" s="4"/>
      <c r="L46" s="4"/>
      <c r="M46" s="4"/>
      <c r="N46" s="4"/>
      <c r="O46" s="4"/>
      <c r="P46" s="4"/>
      <c r="Q46" s="4"/>
    </row>
    <row r="47" spans="1:17" ht="66" hidden="1" customHeight="1" x14ac:dyDescent="0.2">
      <c r="A47" s="46" t="s">
        <v>3403</v>
      </c>
      <c r="B47" s="381" t="s">
        <v>3404</v>
      </c>
      <c r="C47" s="381"/>
      <c r="D47" s="4"/>
      <c r="E47" s="4"/>
      <c r="F47" s="4"/>
      <c r="G47" s="4"/>
      <c r="H47" s="4"/>
      <c r="I47" s="4"/>
      <c r="J47" s="4"/>
      <c r="K47" s="4"/>
      <c r="L47" s="4"/>
      <c r="M47" s="4"/>
      <c r="N47" s="4"/>
      <c r="O47" s="4"/>
      <c r="P47" s="4"/>
      <c r="Q47" s="4"/>
    </row>
    <row r="48" spans="1:17" ht="123.75" customHeight="1" x14ac:dyDescent="0.2">
      <c r="A48" s="266" t="s">
        <v>3405</v>
      </c>
      <c r="B48" s="379" t="s">
        <v>3406</v>
      </c>
      <c r="C48" s="378"/>
      <c r="D48" s="4"/>
      <c r="E48" s="4"/>
      <c r="F48" s="4"/>
      <c r="G48" s="4"/>
      <c r="H48" s="4"/>
      <c r="I48" s="4"/>
      <c r="J48" s="4"/>
      <c r="K48" s="4"/>
      <c r="L48" s="4"/>
      <c r="M48" s="4"/>
      <c r="N48" s="4"/>
      <c r="O48" s="4"/>
      <c r="P48" s="4"/>
      <c r="Q48" s="4"/>
    </row>
    <row r="49" spans="1:17" ht="34.5" customHeight="1" x14ac:dyDescent="0.2">
      <c r="A49" s="266" t="s">
        <v>3407</v>
      </c>
      <c r="B49" s="377" t="s">
        <v>3408</v>
      </c>
      <c r="C49" s="378"/>
      <c r="D49" s="4"/>
      <c r="E49" s="4"/>
      <c r="F49" s="4"/>
      <c r="G49" s="4"/>
      <c r="H49" s="4"/>
      <c r="I49" s="4"/>
      <c r="J49" s="4"/>
      <c r="K49" s="4"/>
      <c r="L49" s="4"/>
      <c r="M49" s="4"/>
      <c r="N49" s="4"/>
      <c r="O49" s="4"/>
      <c r="P49" s="4"/>
      <c r="Q49" s="4"/>
    </row>
    <row r="50" spans="1:17" ht="34.5" customHeight="1" x14ac:dyDescent="0.2">
      <c r="A50" s="266" t="s">
        <v>3409</v>
      </c>
      <c r="B50" s="377" t="s">
        <v>3410</v>
      </c>
      <c r="C50" s="378"/>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Đuzel</cp:lastModifiedBy>
  <cp:lastPrinted>2024-07-08T08:34:26Z</cp:lastPrinted>
  <dcterms:created xsi:type="dcterms:W3CDTF">2024-07-08T07:39:53Z</dcterms:created>
  <dcterms:modified xsi:type="dcterms:W3CDTF">2024-07-08T08:42:10Z</dcterms:modified>
</cp:coreProperties>
</file>